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625-Waste Management &amp; Recycling Branch\Shared Data\Policy\Policy &amp; Projects\Provision of Intelligence\Data Programme\Data Summary Info\Data fact sheets\2017-18\CURRENT\"/>
    </mc:Choice>
  </mc:AlternateContent>
  <bookViews>
    <workbookView xWindow="120" yWindow="90" windowWidth="22920" windowHeight="8805"/>
  </bookViews>
  <sheets>
    <sheet name="Metadata" sheetId="2" r:id="rId1"/>
    <sheet name="DFS 5 By Region" sheetId="3" r:id="rId2"/>
    <sheet name="DFS 6 By Service" sheetId="5" r:id="rId3"/>
    <sheet name="DFS 7 Per Hhold &amp; cap" sheetId="4" r:id="rId4"/>
    <sheet name="DFS 8 Services provided " sheetId="6" r:id="rId5"/>
    <sheet name="Flat database" sheetId="7" r:id="rId6"/>
  </sheets>
  <definedNames>
    <definedName name="_xlnm._FilterDatabase" localSheetId="5" hidden="1">'Flat database'!$A$1:$G$134</definedName>
  </definedNames>
  <calcPr calcId="152511"/>
</workbook>
</file>

<file path=xl/calcChain.xml><?xml version="1.0" encoding="utf-8"?>
<calcChain xmlns="http://schemas.openxmlformats.org/spreadsheetml/2006/main">
  <c r="F9" i="5" l="1"/>
  <c r="F8" i="5"/>
  <c r="F7" i="5"/>
  <c r="AM33" i="4" l="1"/>
  <c r="H45" i="4" l="1"/>
  <c r="H46" i="4"/>
  <c r="H47" i="4"/>
  <c r="H38" i="4"/>
  <c r="H39" i="4"/>
  <c r="H40" i="4"/>
  <c r="H31" i="4"/>
  <c r="H32" i="4"/>
  <c r="H33" i="4"/>
  <c r="H21" i="4"/>
  <c r="H22" i="4"/>
  <c r="H23" i="4"/>
  <c r="H14" i="4"/>
  <c r="H15" i="4"/>
  <c r="H16" i="4"/>
  <c r="H7" i="4"/>
  <c r="H8" i="4"/>
  <c r="H9" i="4"/>
  <c r="H15" i="5"/>
  <c r="H16" i="5"/>
  <c r="H17" i="5"/>
  <c r="H24" i="5"/>
  <c r="H25" i="5"/>
  <c r="H32" i="5"/>
  <c r="H33" i="5"/>
  <c r="H41" i="5"/>
  <c r="H42" i="5"/>
  <c r="H82" i="5"/>
  <c r="H83" i="5"/>
  <c r="H74" i="5"/>
  <c r="H75" i="5"/>
  <c r="H66" i="5"/>
  <c r="H67" i="5"/>
  <c r="H57" i="5"/>
  <c r="H58" i="5"/>
  <c r="H49" i="5"/>
  <c r="H50" i="5"/>
  <c r="AQ81" i="5"/>
  <c r="AQ84" i="5" s="1"/>
  <c r="H84" i="5" s="1"/>
  <c r="AQ73" i="5"/>
  <c r="AQ76" i="5" s="1"/>
  <c r="H76" i="5" s="1"/>
  <c r="AQ65" i="5"/>
  <c r="AQ68" i="5" s="1"/>
  <c r="H68" i="5" s="1"/>
  <c r="AQ18" i="5"/>
  <c r="H18" i="5" s="1"/>
  <c r="AQ56" i="5"/>
  <c r="AQ59" i="5" s="1"/>
  <c r="H59" i="5" s="1"/>
  <c r="AQ48" i="5"/>
  <c r="AQ51" i="5" s="1"/>
  <c r="H51" i="5" s="1"/>
  <c r="AP40" i="5"/>
  <c r="AQ43" i="5" s="1"/>
  <c r="H43" i="5" s="1"/>
  <c r="AQ31" i="5"/>
  <c r="AQ34" i="5" s="1"/>
  <c r="H34" i="5" s="1"/>
  <c r="AQ23" i="5"/>
  <c r="H23" i="5" s="1"/>
  <c r="AN9" i="5"/>
  <c r="AN10" i="5" s="1"/>
  <c r="AM9" i="5"/>
  <c r="AL9" i="5"/>
  <c r="AL10" i="5" s="1"/>
  <c r="H21" i="3"/>
  <c r="H22" i="3"/>
  <c r="H13" i="3"/>
  <c r="H14" i="3"/>
  <c r="G6" i="3"/>
  <c r="H6" i="3"/>
  <c r="G7" i="3"/>
  <c r="H5" i="3"/>
  <c r="AS23" i="3"/>
  <c r="AS24" i="3" s="1"/>
  <c r="H24" i="3" s="1"/>
  <c r="AS15" i="3"/>
  <c r="AS16" i="3" s="1"/>
  <c r="H16" i="3" s="1"/>
  <c r="AS7" i="3"/>
  <c r="AS8" i="3" s="1"/>
  <c r="H8" i="3" s="1"/>
  <c r="AQ26" i="5" l="1"/>
  <c r="H26" i="5" s="1"/>
  <c r="H7" i="3"/>
  <c r="H15" i="3"/>
  <c r="H23" i="3"/>
  <c r="H48" i="5"/>
  <c r="H56" i="5"/>
  <c r="H65" i="5"/>
  <c r="H73" i="5"/>
  <c r="H81" i="5"/>
  <c r="H40" i="5"/>
  <c r="H31" i="5"/>
  <c r="AP25" i="5"/>
  <c r="AP23" i="5"/>
  <c r="G47" i="4" l="1"/>
  <c r="F47" i="4"/>
  <c r="E47" i="4"/>
  <c r="D47" i="4"/>
  <c r="C47" i="4"/>
  <c r="B47" i="4"/>
  <c r="G46" i="4"/>
  <c r="F46" i="4"/>
  <c r="E46" i="4"/>
  <c r="D46" i="4"/>
  <c r="C46" i="4"/>
  <c r="B46" i="4"/>
  <c r="G45" i="4"/>
  <c r="F45" i="4"/>
  <c r="E45" i="4"/>
  <c r="D45" i="4"/>
  <c r="C45" i="4"/>
  <c r="B45" i="4"/>
  <c r="G40" i="4"/>
  <c r="F40" i="4"/>
  <c r="E40" i="4"/>
  <c r="D40" i="4"/>
  <c r="C40" i="4"/>
  <c r="B40" i="4"/>
  <c r="G39" i="4"/>
  <c r="F39" i="4"/>
  <c r="E39" i="4"/>
  <c r="D39" i="4"/>
  <c r="C39" i="4"/>
  <c r="B39" i="4"/>
  <c r="G38" i="4"/>
  <c r="F38" i="4"/>
  <c r="E38" i="4"/>
  <c r="D38" i="4"/>
  <c r="C38" i="4"/>
  <c r="B38" i="4"/>
  <c r="G33" i="4"/>
  <c r="F33" i="4"/>
  <c r="E33" i="4"/>
  <c r="D33" i="4"/>
  <c r="C33" i="4"/>
  <c r="B33" i="4"/>
  <c r="G32" i="4"/>
  <c r="F32" i="4"/>
  <c r="E32" i="4"/>
  <c r="D32" i="4"/>
  <c r="C32" i="4"/>
  <c r="B32" i="4"/>
  <c r="G31" i="4"/>
  <c r="F31" i="4"/>
  <c r="E31" i="4"/>
  <c r="D31" i="4"/>
  <c r="C31" i="4"/>
  <c r="B31" i="4"/>
  <c r="G23" i="4"/>
  <c r="F23" i="4"/>
  <c r="E23" i="4"/>
  <c r="D23" i="4"/>
  <c r="C23" i="4"/>
  <c r="B23" i="4"/>
  <c r="G22" i="4"/>
  <c r="F22" i="4"/>
  <c r="E22" i="4"/>
  <c r="D22" i="4"/>
  <c r="C22" i="4"/>
  <c r="B22" i="4"/>
  <c r="G21" i="4"/>
  <c r="F21" i="4"/>
  <c r="E21" i="4"/>
  <c r="D21" i="4"/>
  <c r="C21" i="4"/>
  <c r="B21" i="4"/>
  <c r="G16" i="4"/>
  <c r="F16" i="4"/>
  <c r="E16" i="4"/>
  <c r="D16" i="4"/>
  <c r="C16" i="4"/>
  <c r="B16" i="4"/>
  <c r="G15" i="4"/>
  <c r="F15" i="4"/>
  <c r="E15" i="4"/>
  <c r="D15" i="4"/>
  <c r="C15" i="4"/>
  <c r="B15" i="4"/>
  <c r="G14" i="4"/>
  <c r="F14" i="4"/>
  <c r="E14" i="4"/>
  <c r="D14" i="4"/>
  <c r="C14" i="4"/>
  <c r="B14" i="4"/>
  <c r="B9" i="4"/>
  <c r="C9" i="4"/>
  <c r="D9" i="4"/>
  <c r="E9" i="4"/>
  <c r="F9" i="4"/>
  <c r="G9" i="4"/>
  <c r="B8" i="4"/>
  <c r="C8" i="4"/>
  <c r="D8" i="4"/>
  <c r="E8" i="4"/>
  <c r="F8" i="4"/>
  <c r="G8" i="4"/>
  <c r="C7" i="4"/>
  <c r="D7" i="4"/>
  <c r="E7" i="4"/>
  <c r="F7" i="4"/>
  <c r="G7" i="4"/>
  <c r="B7" i="4"/>
  <c r="G83" i="5"/>
  <c r="C83" i="5"/>
  <c r="G82" i="5"/>
  <c r="C82" i="5"/>
  <c r="G81" i="5"/>
  <c r="G75" i="5"/>
  <c r="C75" i="5"/>
  <c r="G74" i="5"/>
  <c r="C74" i="5"/>
  <c r="G73" i="5"/>
  <c r="G67" i="5"/>
  <c r="C67" i="5"/>
  <c r="G66" i="5"/>
  <c r="C66" i="5"/>
  <c r="G65" i="5"/>
  <c r="G58" i="5"/>
  <c r="F58" i="5"/>
  <c r="E58" i="5"/>
  <c r="D58" i="5"/>
  <c r="G57" i="5"/>
  <c r="E57" i="5"/>
  <c r="B57" i="5"/>
  <c r="G56" i="5"/>
  <c r="F56" i="5"/>
  <c r="D56" i="5"/>
  <c r="B56" i="5"/>
  <c r="G50" i="5"/>
  <c r="F50" i="5"/>
  <c r="E50" i="5"/>
  <c r="D50" i="5"/>
  <c r="G49" i="5"/>
  <c r="F49" i="5"/>
  <c r="E49" i="5"/>
  <c r="B49" i="5"/>
  <c r="G48" i="5"/>
  <c r="D48" i="5"/>
  <c r="B48" i="5"/>
  <c r="G42" i="5"/>
  <c r="F42" i="5"/>
  <c r="E42" i="5"/>
  <c r="D42" i="5"/>
  <c r="G41" i="5"/>
  <c r="F41" i="5"/>
  <c r="E41" i="5"/>
  <c r="B41" i="5"/>
  <c r="G40" i="5"/>
  <c r="D40" i="5"/>
  <c r="B40" i="5"/>
  <c r="G33" i="5"/>
  <c r="F33" i="5"/>
  <c r="E33" i="5"/>
  <c r="D33" i="5"/>
  <c r="C33" i="5"/>
  <c r="F32" i="5"/>
  <c r="E32" i="5"/>
  <c r="C32" i="5"/>
  <c r="B32" i="5"/>
  <c r="G31" i="5"/>
  <c r="D31" i="5"/>
  <c r="B31" i="5"/>
  <c r="F25" i="5"/>
  <c r="E25" i="5"/>
  <c r="D25" i="5"/>
  <c r="C25" i="5"/>
  <c r="F24" i="5"/>
  <c r="E24" i="5"/>
  <c r="C24" i="5"/>
  <c r="B24" i="5"/>
  <c r="D23" i="5"/>
  <c r="B23" i="5"/>
  <c r="D15" i="5"/>
  <c r="G15" i="5"/>
  <c r="C16" i="5"/>
  <c r="E16" i="5"/>
  <c r="F16" i="5"/>
  <c r="C17" i="5"/>
  <c r="D17" i="5"/>
  <c r="E17" i="5"/>
  <c r="F17" i="5"/>
  <c r="G17" i="5"/>
  <c r="B16" i="5"/>
  <c r="B15" i="5"/>
  <c r="AP84" i="5"/>
  <c r="G84" i="5" s="1"/>
  <c r="AO83" i="5"/>
  <c r="F83" i="5" s="1"/>
  <c r="AN83" i="5"/>
  <c r="E83" i="5" s="1"/>
  <c r="AM83" i="5"/>
  <c r="D83" i="5" s="1"/>
  <c r="AN82" i="5"/>
  <c r="E82" i="5" s="1"/>
  <c r="AK82" i="5"/>
  <c r="B82" i="5" s="1"/>
  <c r="AM81" i="5"/>
  <c r="AL81" i="5"/>
  <c r="AL84" i="5" s="1"/>
  <c r="C84" i="5" s="1"/>
  <c r="AK81" i="5"/>
  <c r="B81" i="5" s="1"/>
  <c r="AP76" i="5"/>
  <c r="G76" i="5" s="1"/>
  <c r="AO75" i="5"/>
  <c r="F75" i="5" s="1"/>
  <c r="AN75" i="5"/>
  <c r="E75" i="5" s="1"/>
  <c r="AM75" i="5"/>
  <c r="D75" i="5" s="1"/>
  <c r="AO74" i="5"/>
  <c r="F74" i="5" s="1"/>
  <c r="AN74" i="5"/>
  <c r="E74" i="5" s="1"/>
  <c r="AK74" i="5"/>
  <c r="B74" i="5" s="1"/>
  <c r="AM73" i="5"/>
  <c r="AM76" i="5" s="1"/>
  <c r="D76" i="5" s="1"/>
  <c r="AL73" i="5"/>
  <c r="AL76" i="5" s="1"/>
  <c r="C76" i="5" s="1"/>
  <c r="AK73" i="5"/>
  <c r="B73" i="5" s="1"/>
  <c r="AP68" i="5"/>
  <c r="G68" i="5" s="1"/>
  <c r="AO67" i="5"/>
  <c r="F67" i="5" s="1"/>
  <c r="AN67" i="5"/>
  <c r="E67" i="5" s="1"/>
  <c r="AM67" i="5"/>
  <c r="D67" i="5" s="1"/>
  <c r="AO66" i="5"/>
  <c r="F66" i="5" s="1"/>
  <c r="AN66" i="5"/>
  <c r="E66" i="5" s="1"/>
  <c r="AK66" i="5"/>
  <c r="B66" i="5" s="1"/>
  <c r="AM65" i="5"/>
  <c r="D65" i="5" s="1"/>
  <c r="AL65" i="5"/>
  <c r="AL68" i="5" s="1"/>
  <c r="C68" i="5" s="1"/>
  <c r="AK65" i="5"/>
  <c r="B65" i="5" s="1"/>
  <c r="AP59" i="5"/>
  <c r="G59" i="5" s="1"/>
  <c r="AO59" i="5"/>
  <c r="F59" i="5" s="1"/>
  <c r="AM59" i="5"/>
  <c r="D59" i="5" s="1"/>
  <c r="AL58" i="5"/>
  <c r="C58" i="5" s="1"/>
  <c r="AK58" i="5"/>
  <c r="B58" i="5" s="1"/>
  <c r="AO57" i="5"/>
  <c r="AO82" i="5" s="1"/>
  <c r="F82" i="5" s="1"/>
  <c r="AM57" i="5"/>
  <c r="D57" i="5" s="1"/>
  <c r="AL57" i="5"/>
  <c r="C57" i="5" s="1"/>
  <c r="AN56" i="5"/>
  <c r="AN59" i="5" s="1"/>
  <c r="E59" i="5" s="1"/>
  <c r="AP51" i="5"/>
  <c r="G51" i="5" s="1"/>
  <c r="AM51" i="5"/>
  <c r="D51" i="5" s="1"/>
  <c r="AL50" i="5"/>
  <c r="C50" i="5" s="1"/>
  <c r="AK50" i="5"/>
  <c r="AK51" i="5" s="1"/>
  <c r="B51" i="5" s="1"/>
  <c r="AM49" i="5"/>
  <c r="D49" i="5" s="1"/>
  <c r="AL49" i="5"/>
  <c r="C49" i="5" s="1"/>
  <c r="AO48" i="5"/>
  <c r="AO51" i="5" s="1"/>
  <c r="F51" i="5" s="1"/>
  <c r="AN48" i="5"/>
  <c r="AN51" i="5" s="1"/>
  <c r="E51" i="5" s="1"/>
  <c r="AP43" i="5"/>
  <c r="G43" i="5" s="1"/>
  <c r="AM43" i="5"/>
  <c r="D43" i="5" s="1"/>
  <c r="AL42" i="5"/>
  <c r="C42" i="5" s="1"/>
  <c r="AK42" i="5"/>
  <c r="B42" i="5" s="1"/>
  <c r="AM41" i="5"/>
  <c r="D41" i="5" s="1"/>
  <c r="AL41" i="5"/>
  <c r="C41" i="5" s="1"/>
  <c r="AN40" i="5"/>
  <c r="AO43" i="5" s="1"/>
  <c r="F43" i="5" s="1"/>
  <c r="AM40" i="5"/>
  <c r="AN43" i="5" s="1"/>
  <c r="E43" i="5" s="1"/>
  <c r="AP34" i="5"/>
  <c r="G34" i="5" s="1"/>
  <c r="AM34" i="5"/>
  <c r="D34" i="5" s="1"/>
  <c r="AK33" i="5"/>
  <c r="B33" i="5" s="1"/>
  <c r="AP32" i="5"/>
  <c r="G32" i="5" s="1"/>
  <c r="AM32" i="5"/>
  <c r="AO31" i="5"/>
  <c r="AO34" i="5" s="1"/>
  <c r="F34" i="5" s="1"/>
  <c r="AN31" i="5"/>
  <c r="AN34" i="5" s="1"/>
  <c r="E34" i="5" s="1"/>
  <c r="AL31" i="5"/>
  <c r="AP26" i="5"/>
  <c r="AM26" i="5"/>
  <c r="D26" i="5" s="1"/>
  <c r="AK25" i="5"/>
  <c r="AM24" i="5"/>
  <c r="AO23" i="5"/>
  <c r="AN23" i="5"/>
  <c r="AL23" i="5"/>
  <c r="AP18" i="5"/>
  <c r="G18" i="5" s="1"/>
  <c r="AM18" i="5"/>
  <c r="D18" i="5" s="1"/>
  <c r="AK17" i="5"/>
  <c r="AP16" i="5"/>
  <c r="G16" i="5" s="1"/>
  <c r="AM16" i="5"/>
  <c r="D16" i="5" s="1"/>
  <c r="AO15" i="5"/>
  <c r="AN15" i="5"/>
  <c r="AN18" i="5" s="1"/>
  <c r="E18" i="5" s="1"/>
  <c r="AL15" i="5"/>
  <c r="AK40" i="5" s="1"/>
  <c r="AL43" i="5" s="1"/>
  <c r="C43" i="5" s="1"/>
  <c r="AM10" i="5"/>
  <c r="G23" i="3"/>
  <c r="F23" i="3"/>
  <c r="E23" i="3"/>
  <c r="D23" i="3"/>
  <c r="C23" i="3"/>
  <c r="B23" i="3"/>
  <c r="G22" i="3"/>
  <c r="F22" i="3"/>
  <c r="E22" i="3"/>
  <c r="D22" i="3"/>
  <c r="C22" i="3"/>
  <c r="B22" i="3"/>
  <c r="G21" i="3"/>
  <c r="F21" i="3"/>
  <c r="E21" i="3"/>
  <c r="D21" i="3"/>
  <c r="C21" i="3"/>
  <c r="B21" i="3"/>
  <c r="G15" i="3"/>
  <c r="F15" i="3"/>
  <c r="E15" i="3"/>
  <c r="D15" i="3"/>
  <c r="C15" i="3"/>
  <c r="B15" i="3"/>
  <c r="G14" i="3"/>
  <c r="F14" i="3"/>
  <c r="E14" i="3"/>
  <c r="D14" i="3"/>
  <c r="C14" i="3"/>
  <c r="B14" i="3"/>
  <c r="G13" i="3"/>
  <c r="F13" i="3"/>
  <c r="E13" i="3"/>
  <c r="D13" i="3"/>
  <c r="C13" i="3"/>
  <c r="B13" i="3"/>
  <c r="B6" i="3"/>
  <c r="C6" i="3"/>
  <c r="D6" i="3"/>
  <c r="E6" i="3"/>
  <c r="F6" i="3"/>
  <c r="B7" i="3"/>
  <c r="C7" i="3"/>
  <c r="D7" i="3"/>
  <c r="E7" i="3"/>
  <c r="F7" i="3"/>
  <c r="C5" i="3"/>
  <c r="D5" i="3"/>
  <c r="E5" i="3"/>
  <c r="F5" i="3"/>
  <c r="G5" i="3"/>
  <c r="B5" i="3"/>
  <c r="AR24" i="3"/>
  <c r="G24" i="3" s="1"/>
  <c r="AQ24" i="3"/>
  <c r="F24" i="3" s="1"/>
  <c r="AP24" i="3"/>
  <c r="E24" i="3" s="1"/>
  <c r="AO24" i="3"/>
  <c r="D24" i="3" s="1"/>
  <c r="AN24" i="3"/>
  <c r="C24" i="3" s="1"/>
  <c r="AM24" i="3"/>
  <c r="B24" i="3" s="1"/>
  <c r="AR16" i="3"/>
  <c r="G16" i="3" s="1"/>
  <c r="AQ16" i="3"/>
  <c r="F16" i="3" s="1"/>
  <c r="AP16" i="3"/>
  <c r="E16" i="3" s="1"/>
  <c r="AO16" i="3"/>
  <c r="D16" i="3" s="1"/>
  <c r="AN16" i="3"/>
  <c r="C16" i="3" s="1"/>
  <c r="AM16" i="3"/>
  <c r="B16" i="3" s="1"/>
  <c r="AR8" i="3"/>
  <c r="G8" i="3" s="1"/>
  <c r="AQ8" i="3"/>
  <c r="F8" i="3" s="1"/>
  <c r="AP8" i="3"/>
  <c r="E8" i="3" s="1"/>
  <c r="AO8" i="3"/>
  <c r="D8" i="3" s="1"/>
  <c r="AN8" i="3"/>
  <c r="C8" i="3" s="1"/>
  <c r="AM8" i="3"/>
  <c r="B8" i="3" s="1"/>
  <c r="AM82" i="5" l="1"/>
  <c r="D82" i="5" s="1"/>
  <c r="AL56" i="5"/>
  <c r="AN73" i="5"/>
  <c r="AN76" i="5" s="1"/>
  <c r="E76" i="5" s="1"/>
  <c r="AL48" i="5"/>
  <c r="C48" i="5" s="1"/>
  <c r="AK75" i="5"/>
  <c r="B75" i="5" s="1"/>
  <c r="AK67" i="5"/>
  <c r="B67" i="5" s="1"/>
  <c r="E23" i="5"/>
  <c r="AO73" i="5"/>
  <c r="AO76" i="5" s="1"/>
  <c r="F76" i="5" s="1"/>
  <c r="AO65" i="5"/>
  <c r="AO68" i="5" s="1"/>
  <c r="F68" i="5" s="1"/>
  <c r="AL26" i="5"/>
  <c r="C26" i="5" s="1"/>
  <c r="AL34" i="5"/>
  <c r="C34" i="5" s="1"/>
  <c r="C31" i="5"/>
  <c r="AM74" i="5"/>
  <c r="D74" i="5" s="1"/>
  <c r="AL59" i="5"/>
  <c r="C59" i="5" s="1"/>
  <c r="C56" i="5"/>
  <c r="AK34" i="5"/>
  <c r="B34" i="5" s="1"/>
  <c r="AK18" i="5"/>
  <c r="B18" i="5" s="1"/>
  <c r="C15" i="5"/>
  <c r="B25" i="5"/>
  <c r="AM66" i="5"/>
  <c r="D66" i="5" s="1"/>
  <c r="AL18" i="5"/>
  <c r="C18" i="5" s="1"/>
  <c r="AK26" i="5"/>
  <c r="B26" i="5" s="1"/>
  <c r="AK43" i="5"/>
  <c r="B43" i="5" s="1"/>
  <c r="AM68" i="5"/>
  <c r="D68" i="5" s="1"/>
  <c r="F15" i="5"/>
  <c r="F23" i="5"/>
  <c r="D24" i="5"/>
  <c r="E40" i="5"/>
  <c r="E48" i="5"/>
  <c r="AK83" i="5"/>
  <c r="AN65" i="5"/>
  <c r="E15" i="5"/>
  <c r="C23" i="5"/>
  <c r="E31" i="5"/>
  <c r="F40" i="5"/>
  <c r="F48" i="5"/>
  <c r="B50" i="5"/>
  <c r="C65" i="5"/>
  <c r="C73" i="5"/>
  <c r="C81" i="5"/>
  <c r="AK76" i="5"/>
  <c r="B76" i="5" s="1"/>
  <c r="AM84" i="5"/>
  <c r="D84" i="5" s="1"/>
  <c r="B17" i="5"/>
  <c r="F31" i="5"/>
  <c r="D32" i="5"/>
  <c r="C40" i="5"/>
  <c r="F57" i="5"/>
  <c r="D73" i="5"/>
  <c r="D81" i="5"/>
  <c r="E56" i="5"/>
  <c r="AP24" i="5"/>
  <c r="AO26" i="5"/>
  <c r="F26" i="5" s="1"/>
  <c r="AN81" i="5"/>
  <c r="AN26" i="5"/>
  <c r="E26" i="5" s="1"/>
  <c r="AK59" i="5"/>
  <c r="B59" i="5" s="1"/>
  <c r="AO81" i="5"/>
  <c r="AO18" i="5"/>
  <c r="F18" i="5" s="1"/>
  <c r="AL51" i="5" l="1"/>
  <c r="C51" i="5" s="1"/>
  <c r="F73" i="5"/>
  <c r="E73" i="5"/>
  <c r="AK68" i="5"/>
  <c r="B68" i="5" s="1"/>
  <c r="F65" i="5"/>
  <c r="AN84" i="5"/>
  <c r="E84" i="5" s="1"/>
  <c r="E81" i="5"/>
  <c r="AO84" i="5"/>
  <c r="F84" i="5" s="1"/>
  <c r="F81" i="5"/>
  <c r="AN68" i="5"/>
  <c r="E68" i="5" s="1"/>
  <c r="E65" i="5"/>
  <c r="AK84" i="5"/>
  <c r="B84" i="5" s="1"/>
  <c r="B83" i="5"/>
</calcChain>
</file>

<file path=xl/sharedStrings.xml><?xml version="1.0" encoding="utf-8"?>
<sst xmlns="http://schemas.openxmlformats.org/spreadsheetml/2006/main" count="1122" uniqueCount="149">
  <si>
    <t>2010-11</t>
  </si>
  <si>
    <t>2011-12</t>
  </si>
  <si>
    <t>2012-13</t>
  </si>
  <si>
    <t>2013-14</t>
  </si>
  <si>
    <t>2014-15</t>
  </si>
  <si>
    <t>Year</t>
  </si>
  <si>
    <t>Collected</t>
  </si>
  <si>
    <t>Kerbside recovered</t>
  </si>
  <si>
    <t>Vergeside landfill</t>
  </si>
  <si>
    <t>Vergeside recovered</t>
  </si>
  <si>
    <t>Drop Off landfill</t>
  </si>
  <si>
    <t>Drop Off recovered</t>
  </si>
  <si>
    <t>Kerbside collected</t>
  </si>
  <si>
    <t>Vergeside collected</t>
  </si>
  <si>
    <t>Drop off collected</t>
  </si>
  <si>
    <t>Does not include public place and special events collections</t>
  </si>
  <si>
    <t>Co-mingled and separated dry recyclables</t>
  </si>
  <si>
    <t>Green waste</t>
  </si>
  <si>
    <t>Hard waste</t>
  </si>
  <si>
    <t>2015-16</t>
  </si>
  <si>
    <t>Domestic waste generation per household</t>
  </si>
  <si>
    <t>Domestic waste generation per capita</t>
  </si>
  <si>
    <t>Domestic waste landfilled per capita</t>
  </si>
  <si>
    <t>Domestic waste recovered per capita</t>
  </si>
  <si>
    <t>Domestic waste recovered per household</t>
  </si>
  <si>
    <t>Domestic waste landfilled per household</t>
  </si>
  <si>
    <t>Domestic waste landfilled</t>
  </si>
  <si>
    <t>Domestic waste recovered</t>
  </si>
  <si>
    <t>Financial year</t>
  </si>
  <si>
    <t>Domestic waste generated</t>
  </si>
  <si>
    <t>Recovery rate</t>
  </si>
  <si>
    <t>KS to landfill only</t>
  </si>
  <si>
    <t>KS to both landfill and AWT</t>
  </si>
  <si>
    <t>KS to AWT only</t>
  </si>
  <si>
    <t>Domestic waste generation and recovery per household – state-wide</t>
  </si>
  <si>
    <t>FACT SHEET 7 DOMESTIC WASTE GENERATION AND RECOVERY PER HOUSEHOLD AND CAPITA</t>
  </si>
  <si>
    <t>PER HOUSEHOLD</t>
  </si>
  <si>
    <t>Domestic waste generation and recovery per household – Perth Metropolitan Region</t>
  </si>
  <si>
    <t>Domestic waste generation and recovery per household - non-metropolitan areas</t>
  </si>
  <si>
    <t>PER CAPITA</t>
  </si>
  <si>
    <t>Domestic waste generation and recovery per capita – state-wide</t>
  </si>
  <si>
    <t>Domestic waste generation and recovery per capita – Perth Metropolitan Region</t>
  </si>
  <si>
    <t>Domestic waste generation and recovery per capita - non-metropolitan areas</t>
  </si>
  <si>
    <t>FACT SHEET 5 DOMESTIC WASTE GENERATION, LANDFILL AND RECOVERY BY REGION</t>
  </si>
  <si>
    <t>Domestic waste generation and recovery - state-wide</t>
  </si>
  <si>
    <t>Domestic waste generation and recovery - Perth metropolitan region</t>
  </si>
  <si>
    <t>Domestic waste generation and recovery - non-metropolitan areas</t>
  </si>
  <si>
    <t>Kerbside</t>
  </si>
  <si>
    <t>Vergeside</t>
  </si>
  <si>
    <t>Drop-off</t>
  </si>
  <si>
    <t>Service type</t>
  </si>
  <si>
    <t>Recovered</t>
  </si>
  <si>
    <t>Landfilled</t>
  </si>
  <si>
    <t>Service recovery rate</t>
  </si>
  <si>
    <t>Kerbside landfill</t>
  </si>
  <si>
    <t>FACT SHEET 6 LOCAL GOVERNMENT WASTE AND RECOVERY BY HOUSEHOLD SERVICE TYPE</t>
  </si>
  <si>
    <t>Domestic waste collected (landfilled and recovered) via kerbside services – state-wide</t>
  </si>
  <si>
    <t>Domestic waste collected (landfilled and recovered) via vergeside services – state-wide</t>
  </si>
  <si>
    <t>Domestic waste collected (landfilled and recovered) via drop off services – state-wide</t>
  </si>
  <si>
    <t>STATE-WIDE</t>
  </si>
  <si>
    <t>PERTH METROPOLITAN REGION</t>
  </si>
  <si>
    <t>Domestic waste collected (landfilled and recovered) via kerbside services – Perth metropolitan region</t>
  </si>
  <si>
    <t>Domestic waste collected (landfilled and recovered) via vergeside services – Perth metropolitan region</t>
  </si>
  <si>
    <t>Domestic waste collected (landfilled and recovered) via drop off services – Perth metropolitan region</t>
  </si>
  <si>
    <t>Non-metropolitan</t>
  </si>
  <si>
    <t>Domestic waste collected (landfilled and recovered) via kerbside services – non-metropolitan</t>
  </si>
  <si>
    <t>Domestic waste collected (landfilled and recovered) via vergeside services – non-metropolitan</t>
  </si>
  <si>
    <t>Domestic waste collected (landfilled and recovered) via drop off services – non-metropolitan</t>
  </si>
  <si>
    <t>2016-17</t>
  </si>
  <si>
    <t>Domestic waste 2016-17 landfilled and recovered by service type – state-wide</t>
  </si>
  <si>
    <t>Service</t>
  </si>
  <si>
    <t>Region</t>
  </si>
  <si>
    <t>Recovered (tonnes)</t>
  </si>
  <si>
    <t>Disposed (tonnes)</t>
  </si>
  <si>
    <t>2017-18</t>
  </si>
  <si>
    <t>Perth and Peel</t>
  </si>
  <si>
    <t>Perth metropolitan</t>
  </si>
  <si>
    <t>Other</t>
  </si>
  <si>
    <t>Western Australia</t>
  </si>
  <si>
    <t>All services</t>
  </si>
  <si>
    <t>Collected (tonnes)</t>
  </si>
  <si>
    <t xml:space="preserve">Units  </t>
  </si>
  <si>
    <t>Garden organic only (GO)</t>
  </si>
  <si>
    <t>Food organic and garden organic (FOGO)</t>
  </si>
  <si>
    <t>All</t>
  </si>
  <si>
    <t>Mixed waste direct to landfill</t>
  </si>
  <si>
    <t>Mixed waste to AWT</t>
  </si>
  <si>
    <t>Recycling</t>
  </si>
  <si>
    <t>Garden organics only</t>
  </si>
  <si>
    <t>FOGO</t>
  </si>
  <si>
    <t>Garden organics</t>
  </si>
  <si>
    <t xml:space="preserve">Hard waste </t>
  </si>
  <si>
    <t>Service detail</t>
  </si>
  <si>
    <t>All units are in tonnes unless otherwise stated</t>
  </si>
  <si>
    <t>Rounding</t>
  </si>
  <si>
    <t>All tonnes have been rounded to the nearest 100. Sum of components may not equal totals due to rounding.</t>
  </si>
  <si>
    <t>Population</t>
  </si>
  <si>
    <t>Source</t>
  </si>
  <si>
    <t>Updates</t>
  </si>
  <si>
    <t>We may revise this data report without notice, so readers should ensure they download the latest version.</t>
  </si>
  <si>
    <t>Disclaimer</t>
  </si>
  <si>
    <t>This document has been published by the Department of Water and Environmental Regulation. Any representation, statement, opinion or advice expressed or implied in this publication is made in good faith and on the basis that the Department of Water and Environmental Regulation and its employees are not liable for any damage or loss whatsoever which may occur as a result of action taken or not taken, as the case may be in respect of any representation, statement, opinion or advice referred to herein. Professional advice should be obtained before applying the information contained in this document to particular circumstances.</t>
  </si>
  <si>
    <t>Contents</t>
  </si>
  <si>
    <t>Flat database</t>
  </si>
  <si>
    <t xml:space="preserve">Last updated </t>
  </si>
  <si>
    <t>Notes</t>
  </si>
  <si>
    <t>Data sourced from the Western Australian local government waste and recycling census</t>
  </si>
  <si>
    <t>Data was voluntarily reported by local governments and has not been verified.</t>
  </si>
  <si>
    <r>
      <t xml:space="preserve">All published </t>
    </r>
    <r>
      <rPr>
        <i/>
        <sz val="10"/>
        <color theme="1"/>
        <rFont val="Arial"/>
        <family val="2"/>
      </rPr>
      <t>Western Australian local government waste and recycling census</t>
    </r>
    <r>
      <rPr>
        <sz val="10"/>
        <color theme="1"/>
        <rFont val="Arial"/>
        <family val="2"/>
      </rPr>
      <t xml:space="preserve"> reports can be found on the Waste Authority website</t>
    </r>
  </si>
  <si>
    <t>Regions</t>
  </si>
  <si>
    <t>DFS5</t>
  </si>
  <si>
    <t>DFS6</t>
  </si>
  <si>
    <t>DFS7</t>
  </si>
  <si>
    <t>DFS8</t>
  </si>
  <si>
    <t>Domestic waste generation and recovery - Perth metropolitan region*</t>
  </si>
  <si>
    <t>Domestic waste generation and recovery - non-metropolitan areas*</t>
  </si>
  <si>
    <t>Non-metropolitan*</t>
  </si>
  <si>
    <t>PER CAPITA*</t>
  </si>
  <si>
    <t>PER HOUSEHOLD*</t>
  </si>
  <si>
    <t>Data extracted from local government waste and recycling census projects</t>
  </si>
  <si>
    <r>
      <t xml:space="preserve">Population and number of households were sourced initially from the Western Australian Planning Commission's </t>
    </r>
    <r>
      <rPr>
        <i/>
        <sz val="10"/>
        <color theme="1"/>
        <rFont val="Arial"/>
        <family val="2"/>
      </rPr>
      <t>Western Australia Tomorrow p</t>
    </r>
    <r>
      <rPr>
        <sz val="10"/>
        <color theme="1"/>
        <rFont val="Arial"/>
        <family val="2"/>
      </rPr>
      <t xml:space="preserve">opulation reports. The ‘band C’ population estimates were used. Local governments were asked to provide their own premises' data if they have acccess to better data. </t>
    </r>
  </si>
  <si>
    <t>DATA FACT SHEET 5 - Domestic waste generation, disposal and recovery by region</t>
  </si>
  <si>
    <t>DATA FACT SHEET 6 -  Local government waste disposal and recovery by service type</t>
  </si>
  <si>
    <t>DATA FACT SHEET 7 - Domestic waste generation, disposal and recovery per household</t>
  </si>
  <si>
    <t xml:space="preserve">DATA FACT SHEET 8 - Local government service provision </t>
  </si>
  <si>
    <t>Data are presented in a format suitable for pivot table/database queries</t>
  </si>
  <si>
    <t>Domestic waste generation and recovery - statewide</t>
  </si>
  <si>
    <t>STATEWIDE</t>
  </si>
  <si>
    <t>Domestic waste 2017-18 landfilled and recovered by service type – statewide</t>
  </si>
  <si>
    <t xml:space="preserve">Public places and special events </t>
  </si>
  <si>
    <t>Domestic waste collected (landfilled and recovered) via kerbside services – statewide</t>
  </si>
  <si>
    <t>Domestic waste collected (landfilled and recovered) via vergeside services – statewide</t>
  </si>
  <si>
    <t>Domestic waste collected (landfilled and recovered) via drop off services – statewide</t>
  </si>
  <si>
    <t>Drop off landfill</t>
  </si>
  <si>
    <t>Drop off recovered</t>
  </si>
  <si>
    <t>Perth metropolitan region*</t>
  </si>
  <si>
    <t>Domestic waste generation and recovery per household – statewide</t>
  </si>
  <si>
    <t>Domestic waste generation and recovery per household – Perth metropolitan region</t>
  </si>
  <si>
    <t>Domestic waste generation and recovery per capita – statewide</t>
  </si>
  <si>
    <t>Domestic waste generation and recovery per capita – Perth metropolitan region</t>
  </si>
  <si>
    <t>DATA FACT SHEET 8 - Local government service provision</t>
  </si>
  <si>
    <t>Number of local governments providing kerbside general waste services – Perth metropolitan region*</t>
  </si>
  <si>
    <t>Number of local governments providing kerbside recycling services – Perth metropolitan region*</t>
  </si>
  <si>
    <t>Number of local governments providing vergeside waste services – Perth metropolitan region*</t>
  </si>
  <si>
    <t>*Prior to 2017-18, all data is presented as arising from 3 regions: Perth metropolitan region, non-metropolitan regions, and Western Australia. In 2017-18 these regions were altered to reflect the focus of the Waste Strategy 2030. The regions used in 2017-18 were Perth and Peel regions, other regions and Western Australia. There are 3 local governments in the Peel region scheme: the City of Mandurah and the shires of Murray and Waroona.</t>
  </si>
  <si>
    <t>Prior to 2017-18, all data is presented as arising from 3 regions: Perth metropolitan region, non-metropolitan regions and Western Australia.
In 2017-18 these regions were altered to reflect the focus of the Waste Strategy 2030. The regions used in 2017-18 were Perth and Peel regions, other regions and Western Australia. The population of the Peel region in 2018 was around 110,000</t>
  </si>
  <si>
    <t>*Prior to 2017-18, all data is presented as arising from 3 regions: Perth metropolitan region, non-metropolitan region and Western Australia
In 2017-18, these regions were altered to reflect the focus of the Waste Strategy 2030. The regions used in 2017-18 were Perth and Peel regions, other regions and Western Australia. The population of the Peel region in 2018 was around 110,000</t>
  </si>
  <si>
    <t>*Prior to 2017-18, all data is presented as arising from 3 regions: Perth metropolitan region, non-metropolitan region and Western Australia
In 2017-18 these regions were altered to reflect the focus of the Waste Strategy 2030. The regions used in 2017-18 were Perth and Peel regions, other regions and Western Australia. The population of the Peel region in 2018 was around 110,000</t>
  </si>
  <si>
    <t>*Prior to 2017-18 all data is presented as arising from 3 regions: Perth metropolitan region, non-metropolitan regions and Western Australia
In 2017-18, these regions were altered to reflect the focus of the Waste Strategy 2030. The regions used in 2017-18 were Perth and Peel regions, other regions and Western Australia. The population of the Peel region in 2018 was around 110,000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</si>
</sst>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24"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rgb="FF3F3F7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FA7D00"/>
      <name val="Calibri"/>
      <family val="2"/>
      <scheme val="minor"/>
    </font>
    <font>
      <sz val="10"/>
      <name val="Arial"/>
      <family val="2"/>
    </font>
    <font>
      <sz val="10"/>
      <name val="MS Sans Serif"/>
      <family val="2"/>
    </font>
    <font>
      <b/>
      <sz val="10"/>
      <color theme="1"/>
      <name val="Arial"/>
      <family val="2"/>
    </font>
    <font>
      <b/>
      <sz val="11"/>
      <color theme="1"/>
      <name val="Calibri"/>
      <family val="2"/>
      <scheme val="minor"/>
    </font>
    <font>
      <sz val="10"/>
      <name val="MS Sans Serif"/>
      <family val="2"/>
    </font>
    <font>
      <sz val="10"/>
      <name val="Arial"/>
      <family val="2"/>
    </font>
    <font>
      <sz val="11"/>
      <color theme="0"/>
      <name val="Calibri"/>
      <family val="2"/>
      <scheme val="minor"/>
    </font>
    <font>
      <i/>
      <sz val="8"/>
      <color theme="3"/>
      <name val="Arial"/>
      <family val="2"/>
    </font>
    <font>
      <sz val="10"/>
      <color rgb="FF3F3F76"/>
      <name val="Arial"/>
      <family val="2"/>
    </font>
    <font>
      <i/>
      <sz val="10"/>
      <color theme="3"/>
      <name val="Arial"/>
      <family val="2"/>
    </font>
    <font>
      <sz val="10"/>
      <name val="Arial"/>
    </font>
    <font>
      <u/>
      <sz val="10"/>
      <color indexed="12"/>
      <name val="Arial"/>
      <family val="2"/>
    </font>
    <font>
      <i/>
      <sz val="10"/>
      <color theme="1"/>
      <name val="Arial"/>
      <family val="2"/>
    </font>
    <font>
      <sz val="12"/>
      <color theme="1"/>
      <name val="Calibri"/>
      <family val="2"/>
    </font>
  </fonts>
  <fills count="9">
    <fill>
      <patternFill patternType="none"/>
    </fill>
    <fill>
      <patternFill patternType="gray125"/>
    </fill>
    <fill>
      <patternFill patternType="solid">
        <fgColor rgb="FFF2F2F2"/>
      </patternFill>
    </fill>
    <fill>
      <patternFill patternType="solid">
        <fgColor rgb="FFFFFFCC"/>
      </patternFill>
    </fill>
    <fill>
      <patternFill patternType="solid">
        <fgColor theme="4" tint="0.59996337778862885"/>
        <bgColor indexed="64"/>
      </patternFill>
    </fill>
    <fill>
      <patternFill patternType="solid">
        <fgColor indexed="43"/>
        <bgColor indexed="64"/>
      </patternFill>
    </fill>
    <fill>
      <patternFill patternType="solid">
        <fgColor rgb="FFFFCC99"/>
      </patternFill>
    </fill>
    <fill>
      <patternFill patternType="solid">
        <fgColor theme="9" tint="0.39997558519241921"/>
        <bgColor indexed="65"/>
      </patternFill>
    </fill>
    <fill>
      <patternFill patternType="solid">
        <fgColor theme="4" tint="0.79998168889431442"/>
        <bgColor indexed="64"/>
      </patternFill>
    </fill>
  </fills>
  <borders count="38">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right/>
      <top/>
      <bottom style="thin">
        <color indexed="8"/>
      </bottom>
      <diagonal/>
    </border>
    <border>
      <left style="thin">
        <color auto="1"/>
      </left>
      <right style="thin">
        <color auto="1"/>
      </right>
      <top style="thin">
        <color auto="1"/>
      </top>
      <bottom style="thin">
        <color auto="1"/>
      </bottom>
      <diagonal/>
    </border>
    <border>
      <left/>
      <right/>
      <top/>
      <bottom style="thin">
        <color indexed="8"/>
      </bottom>
      <diagonal/>
    </border>
    <border>
      <left style="thin">
        <color auto="1"/>
      </left>
      <right style="thin">
        <color auto="1"/>
      </right>
      <top style="thin">
        <color auto="1"/>
      </top>
      <bottom style="thin">
        <color auto="1"/>
      </bottom>
      <diagonal/>
    </border>
    <border>
      <left/>
      <right/>
      <top/>
      <bottom style="thin">
        <color indexed="8"/>
      </bottom>
      <diagonal/>
    </border>
    <border>
      <left/>
      <right/>
      <top/>
      <bottom style="thin">
        <color indexed="8"/>
      </bottom>
      <diagonal/>
    </border>
    <border>
      <left/>
      <right/>
      <top/>
      <bottom style="thin">
        <color indexed="8"/>
      </bottom>
      <diagonal/>
    </border>
  </borders>
  <cellStyleXfs count="190">
    <xf numFmtId="0" fontId="0" fillId="0" borderId="0"/>
    <xf numFmtId="0" fontId="4" fillId="0" borderId="0"/>
    <xf numFmtId="0" fontId="4" fillId="0" borderId="0"/>
    <xf numFmtId="0" fontId="9" fillId="2" borderId="3" applyNumberFormat="0" applyAlignment="0" applyProtection="0"/>
    <xf numFmtId="0" fontId="6" fillId="0" borderId="1" applyNumberFormat="0" applyFill="0" applyAlignment="0" applyProtection="0"/>
    <xf numFmtId="0" fontId="7" fillId="0" borderId="1" applyNumberFormat="0" applyFill="0" applyAlignment="0" applyProtection="0"/>
    <xf numFmtId="0" fontId="8" fillId="0" borderId="2" applyNumberFormat="0" applyFill="0" applyAlignment="0" applyProtection="0"/>
    <xf numFmtId="0" fontId="5" fillId="4" borderId="3" applyNumberFormat="0" applyAlignment="0" applyProtection="0"/>
    <xf numFmtId="0" fontId="4" fillId="0" borderId="0"/>
    <xf numFmtId="43" fontId="4" fillId="0" borderId="0" applyFont="0" applyFill="0" applyBorder="0" applyAlignment="0" applyProtection="0"/>
    <xf numFmtId="0" fontId="10" fillId="5" borderId="6" applyNumberFormat="0" applyFont="0" applyAlignment="0" applyProtection="0"/>
    <xf numFmtId="0" fontId="10" fillId="0" borderId="0"/>
    <xf numFmtId="0" fontId="7" fillId="0" borderId="1" applyNumberFormat="0" applyFill="0" applyAlignment="0" applyProtection="0"/>
    <xf numFmtId="0" fontId="5" fillId="4" borderId="3" applyNumberFormat="0" applyAlignment="0" applyProtection="0"/>
    <xf numFmtId="0" fontId="7" fillId="0" borderId="1" applyNumberFormat="0" applyFill="0" applyAlignment="0" applyProtection="0"/>
    <xf numFmtId="0" fontId="5" fillId="4" borderId="3" applyNumberFormat="0" applyAlignment="0" applyProtection="0"/>
    <xf numFmtId="9" fontId="4" fillId="0" borderId="0" applyFont="0" applyFill="0" applyBorder="0" applyAlignment="0" applyProtection="0"/>
    <xf numFmtId="0" fontId="6" fillId="0" borderId="1" applyNumberFormat="0" applyFill="0" applyAlignment="0" applyProtection="0"/>
    <xf numFmtId="0" fontId="7" fillId="0" borderId="1" applyNumberFormat="0" applyFill="0" applyAlignment="0" applyProtection="0"/>
    <xf numFmtId="0" fontId="4" fillId="0" borderId="0"/>
    <xf numFmtId="0" fontId="3" fillId="0" borderId="0"/>
    <xf numFmtId="0" fontId="3" fillId="0" borderId="0"/>
    <xf numFmtId="44" fontId="4" fillId="0" borderId="0" applyFont="0" applyFill="0" applyBorder="0" applyAlignment="0" applyProtection="0"/>
    <xf numFmtId="0" fontId="3" fillId="0" borderId="0"/>
    <xf numFmtId="0" fontId="3" fillId="0" borderId="0"/>
    <xf numFmtId="0" fontId="4" fillId="0" borderId="0"/>
    <xf numFmtId="0" fontId="3" fillId="0" borderId="0"/>
    <xf numFmtId="43" fontId="3"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43" fontId="4" fillId="0" borderId="0" applyFont="0" applyFill="0" applyBorder="0" applyAlignment="0" applyProtection="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9" fontId="3" fillId="0" borderId="0" applyFont="0" applyFill="0" applyBorder="0" applyAlignment="0" applyProtection="0"/>
    <xf numFmtId="0" fontId="11" fillId="0" borderId="0"/>
    <xf numFmtId="0" fontId="11" fillId="0" borderId="0"/>
    <xf numFmtId="0" fontId="3" fillId="0" borderId="0"/>
    <xf numFmtId="43" fontId="3" fillId="0" borderId="0" applyFont="0" applyFill="0" applyBorder="0" applyAlignment="0" applyProtection="0"/>
    <xf numFmtId="0" fontId="4" fillId="3" borderId="4" applyNumberFormat="0" applyFont="0" applyAlignment="0" applyProtection="0"/>
    <xf numFmtId="43" fontId="4" fillId="0" borderId="0" applyFont="0" applyFill="0" applyBorder="0" applyAlignment="0" applyProtection="0"/>
    <xf numFmtId="0" fontId="10" fillId="0" borderId="0"/>
    <xf numFmtId="0" fontId="3" fillId="0" borderId="0"/>
    <xf numFmtId="0" fontId="3" fillId="0" borderId="0"/>
    <xf numFmtId="44" fontId="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0" fontId="14" fillId="0" borderId="0"/>
    <xf numFmtId="0" fontId="15" fillId="0" borderId="0"/>
    <xf numFmtId="0" fontId="5" fillId="6" borderId="3" applyNumberFormat="0" applyAlignment="0" applyProtection="0"/>
    <xf numFmtId="9" fontId="15" fillId="0" borderId="0" applyFont="0" applyFill="0" applyBorder="0" applyAlignment="0" applyProtection="0"/>
    <xf numFmtId="0" fontId="16" fillId="7" borderId="0" applyNumberFormat="0" applyBorder="0" applyAlignment="0" applyProtection="0"/>
    <xf numFmtId="0" fontId="10" fillId="0" borderId="0" applyNumberFormat="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0" fillId="5" borderId="10" applyNumberFormat="0" applyFont="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3" borderId="4"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43" fontId="2" fillId="0" borderId="0" applyFont="0" applyFill="0" applyBorder="0" applyAlignment="0" applyProtection="0"/>
    <xf numFmtId="0" fontId="10" fillId="0" borderId="0"/>
    <xf numFmtId="9" fontId="2" fillId="0" borderId="0" applyFont="0" applyFill="0" applyBorder="0" applyAlignment="0" applyProtection="0"/>
    <xf numFmtId="0" fontId="5" fillId="4" borderId="3" applyNumberFormat="0" applyAlignment="0" applyProtection="0"/>
    <xf numFmtId="9" fontId="2"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0" fontId="18" fillId="6" borderId="3" applyNumberFormat="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3" borderId="4"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xf numFmtId="9" fontId="20" fillId="0" borderId="0" applyFont="0" applyFill="0" applyBorder="0" applyAlignment="0" applyProtection="0"/>
    <xf numFmtId="0" fontId="8" fillId="0" borderId="2" applyNumberFormat="0" applyFill="0" applyAlignment="0" applyProtection="0"/>
    <xf numFmtId="0" fontId="1" fillId="3" borderId="4" applyNumberFormat="0" applyFont="0" applyAlignment="0" applyProtection="0"/>
    <xf numFmtId="0" fontId="10" fillId="5" borderId="29" applyNumberFormat="0" applyFont="0" applyAlignment="0" applyProtection="0"/>
    <xf numFmtId="0" fontId="3" fillId="0" borderId="0"/>
    <xf numFmtId="0" fontId="1" fillId="0" borderId="0"/>
    <xf numFmtId="0" fontId="3" fillId="0" borderId="0"/>
    <xf numFmtId="0" fontId="21" fillId="0" borderId="0" applyNumberFormat="0" applyFill="0" applyBorder="0" applyAlignment="0" applyProtection="0">
      <alignment vertical="top"/>
      <protection locked="0"/>
    </xf>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0" fillId="5" borderId="28" applyNumberFormat="0" applyFont="0" applyAlignment="0" applyProtection="0"/>
    <xf numFmtId="0" fontId="11" fillId="0" borderId="0"/>
    <xf numFmtId="0" fontId="1" fillId="3" borderId="4" applyNumberFormat="0" applyFont="0" applyAlignment="0" applyProtection="0"/>
    <xf numFmtId="0" fontId="10" fillId="5" borderId="35" applyNumberFormat="0" applyFont="0" applyAlignment="0" applyProtection="0"/>
    <xf numFmtId="0" fontId="1" fillId="3" borderId="4" applyNumberFormat="0" applyFont="0" applyAlignment="0" applyProtection="0"/>
    <xf numFmtId="0" fontId="1" fillId="0" borderId="0"/>
    <xf numFmtId="0" fontId="10" fillId="5" borderId="31" applyNumberFormat="0" applyFont="0" applyAlignment="0" applyProtection="0"/>
    <xf numFmtId="0" fontId="10" fillId="5" borderId="33" applyNumberFormat="0" applyFont="0" applyAlignment="0" applyProtection="0"/>
    <xf numFmtId="0" fontId="10" fillId="5" borderId="36" applyNumberFormat="0" applyFont="0" applyAlignment="0" applyProtection="0"/>
    <xf numFmtId="0" fontId="10" fillId="5" borderId="37" applyNumberFormat="0" applyFont="0" applyAlignment="0" applyProtection="0"/>
  </cellStyleXfs>
  <cellXfs count="172">
    <xf numFmtId="0" fontId="0" fillId="0" borderId="0" xfId="0"/>
    <xf numFmtId="0" fontId="0" fillId="0" borderId="0" xfId="0"/>
    <xf numFmtId="164" fontId="0" fillId="0" borderId="7" xfId="97" applyNumberFormat="1" applyFont="1" applyBorder="1"/>
    <xf numFmtId="164" fontId="3" fillId="0" borderId="7" xfId="97" applyNumberFormat="1" applyFill="1" applyBorder="1"/>
    <xf numFmtId="0" fontId="12" fillId="0" borderId="8" xfId="48" applyFont="1" applyBorder="1"/>
    <xf numFmtId="0" fontId="0" fillId="0" borderId="0" xfId="0"/>
    <xf numFmtId="0" fontId="13" fillId="0" borderId="8" xfId="19" applyFont="1" applyBorder="1"/>
    <xf numFmtId="0" fontId="12" fillId="0" borderId="8" xfId="0" applyFont="1" applyBorder="1"/>
    <xf numFmtId="0" fontId="0" fillId="0" borderId="0" xfId="0" applyFont="1"/>
    <xf numFmtId="2" fontId="4" fillId="0" borderId="0" xfId="19" applyNumberFormat="1" applyBorder="1"/>
    <xf numFmtId="2" fontId="0" fillId="0" borderId="0" xfId="0" applyNumberFormat="1" applyBorder="1"/>
    <xf numFmtId="2" fontId="4" fillId="0" borderId="0" xfId="35" applyNumberFormat="1" applyBorder="1"/>
    <xf numFmtId="2" fontId="0" fillId="0" borderId="8" xfId="0" applyNumberFormat="1" applyBorder="1"/>
    <xf numFmtId="0" fontId="12" fillId="0" borderId="0" xfId="0" applyFont="1" applyBorder="1"/>
    <xf numFmtId="2" fontId="4" fillId="0" borderId="12" xfId="19" applyNumberFormat="1" applyBorder="1"/>
    <xf numFmtId="2" fontId="0" fillId="0" borderId="16" xfId="0" applyNumberFormat="1" applyFill="1" applyBorder="1"/>
    <xf numFmtId="43" fontId="0" fillId="0" borderId="11" xfId="0" applyNumberFormat="1" applyBorder="1"/>
    <xf numFmtId="2" fontId="2" fillId="0" borderId="12" xfId="111" applyNumberFormat="1" applyFill="1" applyBorder="1"/>
    <xf numFmtId="0" fontId="4" fillId="0" borderId="12" xfId="19" applyBorder="1"/>
    <xf numFmtId="2" fontId="17" fillId="0" borderId="0" xfId="0" applyNumberFormat="1" applyFont="1" applyFill="1" applyBorder="1"/>
    <xf numFmtId="0" fontId="12" fillId="0" borderId="9" xfId="0" applyFont="1" applyBorder="1"/>
    <xf numFmtId="2" fontId="17" fillId="0" borderId="0" xfId="0" applyNumberFormat="1" applyFont="1" applyBorder="1"/>
    <xf numFmtId="2" fontId="2" fillId="0" borderId="13" xfId="111" applyNumberFormat="1" applyFill="1" applyBorder="1"/>
    <xf numFmtId="2" fontId="4" fillId="0" borderId="16" xfId="19" applyNumberFormat="1" applyBorder="1"/>
    <xf numFmtId="2" fontId="4" fillId="0" borderId="16" xfId="35" applyNumberFormat="1" applyBorder="1"/>
    <xf numFmtId="2" fontId="2" fillId="0" borderId="15" xfId="111" applyNumberFormat="1" applyFill="1" applyBorder="1"/>
    <xf numFmtId="0" fontId="0" fillId="0" borderId="0" xfId="0"/>
    <xf numFmtId="2" fontId="4" fillId="0" borderId="12" xfId="35" applyNumberFormat="1" applyBorder="1"/>
    <xf numFmtId="2" fontId="0" fillId="0" borderId="12" xfId="0" applyNumberFormat="1" applyBorder="1"/>
    <xf numFmtId="0" fontId="0" fillId="0" borderId="0" xfId="0"/>
    <xf numFmtId="0" fontId="0" fillId="0" borderId="0" xfId="0" applyBorder="1"/>
    <xf numFmtId="0" fontId="0" fillId="0" borderId="12" xfId="48" applyFont="1" applyBorder="1"/>
    <xf numFmtId="0" fontId="0" fillId="0" borderId="12" xfId="0" applyBorder="1"/>
    <xf numFmtId="0" fontId="3" fillId="0" borderId="12" xfId="48" applyBorder="1"/>
    <xf numFmtId="2" fontId="2" fillId="0" borderId="14" xfId="111" applyNumberFormat="1" applyFill="1" applyBorder="1"/>
    <xf numFmtId="0" fontId="4" fillId="0" borderId="16" xfId="19" applyBorder="1"/>
    <xf numFmtId="2" fontId="2" fillId="0" borderId="16" xfId="111" applyNumberFormat="1" applyFill="1" applyBorder="1"/>
    <xf numFmtId="0" fontId="0" fillId="0" borderId="0" xfId="0"/>
    <xf numFmtId="164" fontId="0" fillId="0" borderId="0" xfId="97" applyNumberFormat="1" applyFont="1"/>
    <xf numFmtId="0" fontId="0" fillId="0" borderId="16" xfId="48" applyFont="1" applyBorder="1"/>
    <xf numFmtId="0" fontId="0" fillId="0" borderId="16" xfId="0" applyBorder="1"/>
    <xf numFmtId="2" fontId="2" fillId="0" borderId="16" xfId="111" applyNumberFormat="1" applyBorder="1"/>
    <xf numFmtId="0" fontId="3" fillId="0" borderId="16" xfId="48" applyBorder="1"/>
    <xf numFmtId="1" fontId="0" fillId="0" borderId="0" xfId="0" applyNumberFormat="1"/>
    <xf numFmtId="164" fontId="0" fillId="0" borderId="0" xfId="97" applyNumberFormat="1" applyFont="1" applyBorder="1"/>
    <xf numFmtId="0" fontId="0" fillId="0" borderId="0" xfId="0"/>
    <xf numFmtId="2" fontId="0" fillId="0" borderId="16" xfId="0" applyNumberFormat="1" applyBorder="1"/>
    <xf numFmtId="164" fontId="0" fillId="0" borderId="16" xfId="97" applyNumberFormat="1" applyFont="1" applyBorder="1"/>
    <xf numFmtId="164" fontId="3" fillId="0" borderId="16" xfId="97" applyNumberFormat="1" applyFill="1" applyBorder="1"/>
    <xf numFmtId="0" fontId="0" fillId="0" borderId="0" xfId="0" applyBorder="1"/>
    <xf numFmtId="164" fontId="0" fillId="0" borderId="16" xfId="97" applyNumberFormat="1" applyFont="1" applyBorder="1" applyAlignment="1">
      <alignment horizontal="center"/>
    </xf>
    <xf numFmtId="164" fontId="0" fillId="0" borderId="17" xfId="97" applyNumberFormat="1" applyFont="1" applyBorder="1" applyAlignment="1"/>
    <xf numFmtId="164" fontId="0" fillId="0" borderId="18" xfId="97" applyNumberFormat="1" applyFont="1" applyBorder="1" applyAlignment="1">
      <alignment horizontal="center"/>
    </xf>
    <xf numFmtId="164" fontId="0" fillId="0" borderId="18" xfId="97" applyNumberFormat="1" applyFont="1" applyBorder="1" applyAlignment="1"/>
    <xf numFmtId="0" fontId="0" fillId="0" borderId="0" xfId="0"/>
    <xf numFmtId="0" fontId="0" fillId="0" borderId="0" xfId="0" applyBorder="1"/>
    <xf numFmtId="0" fontId="12" fillId="0" borderId="0" xfId="0" applyFont="1"/>
    <xf numFmtId="164" fontId="0" fillId="0" borderId="19" xfId="97" applyNumberFormat="1" applyFont="1" applyBorder="1" applyAlignment="1"/>
    <xf numFmtId="9" fontId="0" fillId="0" borderId="20" xfId="104" applyFont="1" applyBorder="1"/>
    <xf numFmtId="0" fontId="12" fillId="0" borderId="0" xfId="0" applyFont="1" applyFill="1" applyBorder="1"/>
    <xf numFmtId="164" fontId="17" fillId="0" borderId="0" xfId="104" applyNumberFormat="1" applyFont="1" applyBorder="1"/>
    <xf numFmtId="164" fontId="0" fillId="0" borderId="0" xfId="0" applyNumberFormat="1" applyBorder="1"/>
    <xf numFmtId="9" fontId="12" fillId="0" borderId="20" xfId="104" applyFont="1" applyBorder="1"/>
    <xf numFmtId="0" fontId="13" fillId="0" borderId="20" xfId="19" applyFont="1" applyBorder="1"/>
    <xf numFmtId="0" fontId="12" fillId="0" borderId="20" xfId="0" applyFont="1" applyBorder="1"/>
    <xf numFmtId="0" fontId="0" fillId="0" borderId="0" xfId="0"/>
    <xf numFmtId="9" fontId="0" fillId="0" borderId="0" xfId="104" applyFont="1" applyBorder="1"/>
    <xf numFmtId="0" fontId="12" fillId="0" borderId="20" xfId="48" applyFont="1" applyBorder="1"/>
    <xf numFmtId="0" fontId="0" fillId="0" borderId="0" xfId="0" applyFont="1" applyFill="1"/>
    <xf numFmtId="0" fontId="12" fillId="0" borderId="20" xfId="0" applyFont="1" applyBorder="1" applyAlignment="1">
      <alignment horizontal="justify" vertical="center"/>
    </xf>
    <xf numFmtId="0" fontId="12" fillId="0" borderId="0" xfId="0" applyFont="1" applyAlignment="1">
      <alignment vertical="center"/>
    </xf>
    <xf numFmtId="0" fontId="12" fillId="0" borderId="16" xfId="48" applyFont="1" applyBorder="1"/>
    <xf numFmtId="0" fontId="12" fillId="0" borderId="7" xfId="0" applyFont="1" applyBorder="1"/>
    <xf numFmtId="0" fontId="13" fillId="0" borderId="16" xfId="19" applyFont="1" applyBorder="1"/>
    <xf numFmtId="0" fontId="13" fillId="0" borderId="5" xfId="19" applyFont="1" applyBorder="1"/>
    <xf numFmtId="0" fontId="12" fillId="0" borderId="16" xfId="0" applyFont="1" applyFill="1" applyBorder="1"/>
    <xf numFmtId="0" fontId="19" fillId="0" borderId="0" xfId="0" applyFont="1" applyBorder="1" applyAlignment="1">
      <alignment horizontal="justify" vertical="center"/>
    </xf>
    <xf numFmtId="0" fontId="13" fillId="0" borderId="7" xfId="19" applyFont="1" applyBorder="1"/>
    <xf numFmtId="0" fontId="12" fillId="0" borderId="5" xfId="48" applyFont="1" applyBorder="1"/>
    <xf numFmtId="0" fontId="0" fillId="0" borderId="20" xfId="0" applyFont="1" applyBorder="1" applyAlignment="1">
      <alignment horizontal="justify" vertical="center"/>
    </xf>
    <xf numFmtId="0" fontId="12" fillId="0" borderId="16" xfId="0" applyFont="1" applyBorder="1"/>
    <xf numFmtId="0" fontId="12" fillId="0" borderId="0" xfId="0" applyFont="1" applyFill="1"/>
    <xf numFmtId="0" fontId="12" fillId="0" borderId="12" xfId="0" applyFont="1" applyBorder="1"/>
    <xf numFmtId="164" fontId="12" fillId="0" borderId="0" xfId="97" applyNumberFormat="1" applyFont="1" applyBorder="1"/>
    <xf numFmtId="0" fontId="12" fillId="0" borderId="20" xfId="0" applyFont="1" applyFill="1" applyBorder="1"/>
    <xf numFmtId="164" fontId="0" fillId="0" borderId="20" xfId="97" applyNumberFormat="1" applyFont="1" applyBorder="1"/>
    <xf numFmtId="9" fontId="0" fillId="0" borderId="20" xfId="104" applyFont="1" applyBorder="1"/>
    <xf numFmtId="164" fontId="0" fillId="0" borderId="20" xfId="0" applyNumberFormat="1" applyBorder="1"/>
    <xf numFmtId="164" fontId="0" fillId="0" borderId="21" xfId="97" applyNumberFormat="1" applyFont="1" applyBorder="1"/>
    <xf numFmtId="164" fontId="0" fillId="0" borderId="0" xfId="0" applyNumberFormat="1"/>
    <xf numFmtId="164" fontId="0" fillId="0" borderId="0" xfId="0" applyNumberFormat="1"/>
    <xf numFmtId="164" fontId="0" fillId="0" borderId="23" xfId="97" applyNumberFormat="1" applyFont="1" applyBorder="1"/>
    <xf numFmtId="0" fontId="0" fillId="0" borderId="0" xfId="0"/>
    <xf numFmtId="43" fontId="0" fillId="0" borderId="0" xfId="0" applyNumberFormat="1"/>
    <xf numFmtId="0" fontId="0" fillId="0" borderId="0" xfId="0" applyBorder="1"/>
    <xf numFmtId="0" fontId="12" fillId="0" borderId="0" xfId="0" applyFont="1"/>
    <xf numFmtId="0" fontId="0" fillId="0" borderId="0" xfId="0" applyAlignment="1">
      <alignment horizontal="left"/>
    </xf>
    <xf numFmtId="164" fontId="0" fillId="0" borderId="24" xfId="97" applyNumberFormat="1" applyFont="1" applyBorder="1"/>
    <xf numFmtId="164" fontId="0" fillId="0" borderId="22" xfId="97" applyNumberFormat="1" applyFont="1" applyBorder="1"/>
    <xf numFmtId="164" fontId="0" fillId="0" borderId="8" xfId="97" applyNumberFormat="1" applyFont="1" applyBorder="1"/>
    <xf numFmtId="164" fontId="0" fillId="0" borderId="24" xfId="97" applyNumberFormat="1" applyFont="1" applyBorder="1" applyAlignment="1"/>
    <xf numFmtId="164" fontId="0" fillId="0" borderId="24" xfId="97" applyNumberFormat="1" applyFont="1" applyBorder="1" applyAlignment="1"/>
    <xf numFmtId="164" fontId="0" fillId="0" borderId="24" xfId="97" applyNumberFormat="1" applyFont="1" applyBorder="1" applyAlignment="1"/>
    <xf numFmtId="164" fontId="0" fillId="0" borderId="25" xfId="97" applyNumberFormat="1" applyFont="1" applyBorder="1" applyAlignment="1">
      <alignment horizontal="center"/>
    </xf>
    <xf numFmtId="164" fontId="0" fillId="0" borderId="0" xfId="0" applyNumberFormat="1"/>
    <xf numFmtId="164" fontId="0" fillId="0" borderId="0" xfId="0" applyNumberFormat="1"/>
    <xf numFmtId="164" fontId="0" fillId="0" borderId="26" xfId="0" applyNumberFormat="1" applyBorder="1"/>
    <xf numFmtId="2" fontId="2" fillId="0" borderId="27" xfId="111" applyNumberFormat="1" applyFill="1" applyBorder="1"/>
    <xf numFmtId="0" fontId="0" fillId="0" borderId="27" xfId="0" applyFont="1" applyFill="1" applyBorder="1" applyAlignment="1">
      <alignment horizontal="justify" vertical="center"/>
    </xf>
    <xf numFmtId="164" fontId="0" fillId="0" borderId="30" xfId="0" applyNumberFormat="1" applyBorder="1"/>
    <xf numFmtId="2" fontId="0" fillId="0" borderId="27" xfId="0" applyNumberFormat="1" applyFill="1" applyBorder="1"/>
    <xf numFmtId="164" fontId="0" fillId="0" borderId="0" xfId="0" applyNumberFormat="1"/>
    <xf numFmtId="164" fontId="0" fillId="0" borderId="0" xfId="0" applyNumberFormat="1"/>
    <xf numFmtId="164" fontId="0" fillId="0" borderId="0" xfId="0" applyNumberFormat="1"/>
    <xf numFmtId="164" fontId="0" fillId="0" borderId="0" xfId="0" applyNumberFormat="1"/>
    <xf numFmtId="164" fontId="0" fillId="0" borderId="0" xfId="97" applyNumberFormat="1" applyFont="1"/>
    <xf numFmtId="164" fontId="0" fillId="0" borderId="27" xfId="0" applyNumberFormat="1" applyBorder="1"/>
    <xf numFmtId="164" fontId="0" fillId="0" borderId="27" xfId="97" applyNumberFormat="1" applyFont="1" applyBorder="1"/>
    <xf numFmtId="164" fontId="0" fillId="0" borderId="27" xfId="0" applyNumberFormat="1" applyBorder="1"/>
    <xf numFmtId="164" fontId="0" fillId="0" borderId="27" xfId="97" applyNumberFormat="1" applyFont="1" applyBorder="1"/>
    <xf numFmtId="164" fontId="0" fillId="0" borderId="32" xfId="0" applyNumberFormat="1" applyBorder="1"/>
    <xf numFmtId="164" fontId="0" fillId="0" borderId="32" xfId="97" applyNumberFormat="1" applyFont="1" applyBorder="1"/>
    <xf numFmtId="9" fontId="0" fillId="0" borderId="32" xfId="104" applyFont="1" applyBorder="1"/>
    <xf numFmtId="164" fontId="0" fillId="0" borderId="27" xfId="97" applyNumberFormat="1" applyFont="1" applyBorder="1"/>
    <xf numFmtId="9" fontId="0" fillId="0" borderId="32" xfId="104" applyFont="1" applyBorder="1"/>
    <xf numFmtId="164" fontId="0" fillId="0" borderId="32" xfId="0" applyNumberFormat="1" applyBorder="1"/>
    <xf numFmtId="164" fontId="0" fillId="0" borderId="32" xfId="97" applyNumberFormat="1" applyFont="1" applyBorder="1"/>
    <xf numFmtId="9" fontId="0" fillId="0" borderId="32" xfId="104" applyFont="1" applyBorder="1"/>
    <xf numFmtId="164" fontId="0" fillId="0" borderId="27" xfId="0" applyNumberFormat="1" applyBorder="1"/>
    <xf numFmtId="164" fontId="0" fillId="0" borderId="27" xfId="97" applyNumberFormat="1" applyFont="1" applyBorder="1"/>
    <xf numFmtId="164" fontId="0" fillId="0" borderId="34" xfId="0" applyNumberFormat="1" applyBorder="1"/>
    <xf numFmtId="164" fontId="0" fillId="0" borderId="0" xfId="0" applyNumberFormat="1"/>
    <xf numFmtId="164" fontId="0" fillId="0" borderId="27" xfId="97" applyNumberFormat="1" applyFont="1" applyBorder="1"/>
    <xf numFmtId="164" fontId="0" fillId="0" borderId="0" xfId="0" applyNumberFormat="1"/>
    <xf numFmtId="9" fontId="0" fillId="0" borderId="27" xfId="104" applyFont="1" applyBorder="1"/>
    <xf numFmtId="164" fontId="0" fillId="0" borderId="27" xfId="0" applyNumberFormat="1" applyBorder="1"/>
    <xf numFmtId="164" fontId="0" fillId="0" borderId="27" xfId="97" applyNumberFormat="1" applyFont="1" applyBorder="1"/>
    <xf numFmtId="0" fontId="12" fillId="0" borderId="27" xfId="0" applyFont="1" applyBorder="1"/>
    <xf numFmtId="164" fontId="0" fillId="0" borderId="0" xfId="0" applyNumberFormat="1"/>
    <xf numFmtId="164" fontId="0" fillId="0" borderId="0" xfId="0" applyNumberFormat="1"/>
    <xf numFmtId="164" fontId="0" fillId="0" borderId="0" xfId="97" applyNumberFormat="1" applyFont="1"/>
    <xf numFmtId="164" fontId="0" fillId="0" borderId="0" xfId="97" applyNumberFormat="1" applyFont="1"/>
    <xf numFmtId="164" fontId="0" fillId="0" borderId="0" xfId="97" applyNumberFormat="1" applyFont="1"/>
    <xf numFmtId="164" fontId="0" fillId="0" borderId="0" xfId="97" applyNumberFormat="1" applyFont="1"/>
    <xf numFmtId="0" fontId="13" fillId="0" borderId="34" xfId="19" applyFont="1" applyFill="1" applyBorder="1"/>
    <xf numFmtId="9" fontId="0" fillId="0" borderId="34" xfId="0" applyNumberFormat="1" applyBorder="1"/>
    <xf numFmtId="1" fontId="0" fillId="0" borderId="0" xfId="97" applyNumberFormat="1" applyFont="1"/>
    <xf numFmtId="0" fontId="12" fillId="0" borderId="34" xfId="0" applyFont="1" applyBorder="1"/>
    <xf numFmtId="164" fontId="0" fillId="0" borderId="34" xfId="97" applyNumberFormat="1" applyFont="1" applyBorder="1"/>
    <xf numFmtId="9" fontId="0" fillId="0" borderId="34" xfId="104" applyFont="1" applyBorder="1"/>
    <xf numFmtId="0" fontId="0" fillId="0" borderId="34" xfId="0" applyBorder="1"/>
    <xf numFmtId="0" fontId="12" fillId="0" borderId="34" xfId="48" applyFont="1" applyFill="1" applyBorder="1"/>
    <xf numFmtId="1" fontId="0" fillId="0" borderId="34" xfId="0" applyNumberFormat="1" applyBorder="1"/>
    <xf numFmtId="1" fontId="12" fillId="0" borderId="0" xfId="0" applyNumberFormat="1" applyFont="1"/>
    <xf numFmtId="0" fontId="0" fillId="0" borderId="34" xfId="0" applyFont="1" applyFill="1" applyBorder="1" applyAlignment="1">
      <alignment horizontal="justify" vertical="center"/>
    </xf>
    <xf numFmtId="0" fontId="0" fillId="0" borderId="34" xfId="0" applyFont="1" applyBorder="1" applyAlignment="1">
      <alignment horizontal="justify" vertical="center"/>
    </xf>
    <xf numFmtId="0" fontId="0" fillId="0" borderId="34" xfId="0" applyFont="1" applyBorder="1" applyAlignment="1">
      <alignment horizontal="left"/>
    </xf>
    <xf numFmtId="3" fontId="0" fillId="0" borderId="0" xfId="0" applyNumberFormat="1"/>
    <xf numFmtId="43" fontId="0" fillId="0" borderId="0" xfId="97" applyFont="1"/>
    <xf numFmtId="0" fontId="12" fillId="0" borderId="0" xfId="0" applyFont="1" applyAlignment="1">
      <alignment vertical="top"/>
    </xf>
    <xf numFmtId="0" fontId="23" fillId="0" borderId="0" xfId="0" applyFont="1"/>
    <xf numFmtId="0" fontId="0" fillId="0" borderId="0" xfId="0" applyAlignment="1">
      <alignment horizontal="left" wrapText="1"/>
    </xf>
    <xf numFmtId="9" fontId="12" fillId="0" borderId="34" xfId="104" applyFont="1" applyBorder="1"/>
    <xf numFmtId="0" fontId="0" fillId="0" borderId="0" xfId="0" applyFont="1" applyFill="1" applyBorder="1" applyAlignment="1">
      <alignment wrapText="1"/>
    </xf>
    <xf numFmtId="0" fontId="0" fillId="0" borderId="0" xfId="0" applyFill="1" applyAlignment="1">
      <alignment wrapText="1"/>
    </xf>
    <xf numFmtId="0" fontId="0" fillId="0" borderId="0" xfId="0" applyFill="1"/>
    <xf numFmtId="0" fontId="0" fillId="0" borderId="0" xfId="0" applyFill="1" applyBorder="1"/>
    <xf numFmtId="0" fontId="12" fillId="8" borderId="0" xfId="0" applyFont="1" applyFill="1"/>
    <xf numFmtId="0" fontId="0" fillId="0" borderId="0" xfId="0" applyAlignment="1">
      <alignment horizontal="left" vertical="top" wrapText="1"/>
    </xf>
    <xf numFmtId="0" fontId="0" fillId="0" borderId="0" xfId="0" applyAlignment="1">
      <alignment horizontal="left" wrapText="1"/>
    </xf>
    <xf numFmtId="0" fontId="0" fillId="0" borderId="0" xfId="0" applyFont="1" applyAlignment="1">
      <alignment vertical="top" wrapText="1"/>
    </xf>
    <xf numFmtId="15" fontId="0" fillId="0" borderId="0" xfId="0" applyNumberFormat="1" applyFill="1"/>
  </cellXfs>
  <cellStyles count="190">
    <cellStyle name="60% - Accent6 2" xfId="102"/>
    <cellStyle name="Age Groups" xfId="103"/>
    <cellStyle name="Calculation 2" xfId="3"/>
    <cellStyle name="Comma" xfId="97" builtinId="3"/>
    <cellStyle name="Comma 2" xfId="9"/>
    <cellStyle name="Comma 2 2" xfId="133"/>
    <cellStyle name="Comma 2 3" xfId="108"/>
    <cellStyle name="Comma 2 3 2" xfId="175"/>
    <cellStyle name="Comma 2 4" xfId="143"/>
    <cellStyle name="Comma 3" xfId="27"/>
    <cellStyle name="Comma 3 2" xfId="41"/>
    <cellStyle name="Comma 3 2 2" xfId="84"/>
    <cellStyle name="Comma 3 3" xfId="55"/>
    <cellStyle name="Comma 3 3 2" xfId="120"/>
    <cellStyle name="Comma 3 3 3" xfId="154"/>
    <cellStyle name="Comma 3 4" xfId="72"/>
    <cellStyle name="Comma 4" xfId="46"/>
    <cellStyle name="Comma 4 2" xfId="117"/>
    <cellStyle name="Comma 4 3" xfId="151"/>
    <cellStyle name="Comma 5" xfId="53"/>
    <cellStyle name="Comma 5 2" xfId="93"/>
    <cellStyle name="Comma 6" xfId="77"/>
    <cellStyle name="Comma 6 2" xfId="128"/>
    <cellStyle name="Comma 6 3" xfId="161"/>
    <cellStyle name="Comma 7" xfId="33"/>
    <cellStyle name="Comma 7 2" xfId="115"/>
    <cellStyle name="Comma 7 3" xfId="149"/>
    <cellStyle name="Currency 2" xfId="22"/>
    <cellStyle name="Currency 2 2" xfId="112"/>
    <cellStyle name="Currency 2 2 2" xfId="178"/>
    <cellStyle name="Currency 2 3" xfId="146"/>
    <cellStyle name="Currency 3" xfId="59"/>
    <cellStyle name="Currency 3 2" xfId="96"/>
    <cellStyle name="Heading 1 2" xfId="17"/>
    <cellStyle name="Heading 1 3" xfId="4"/>
    <cellStyle name="Heading 2 2" xfId="12"/>
    <cellStyle name="Heading 2 3" xfId="14"/>
    <cellStyle name="Heading 2 4" xfId="18"/>
    <cellStyle name="Heading 2 5" xfId="5"/>
    <cellStyle name="Heading 3 2" xfId="6"/>
    <cellStyle name="Heading 3 3" xfId="166"/>
    <cellStyle name="Hyperlink 2" xfId="172"/>
    <cellStyle name="Input 2" xfId="13"/>
    <cellStyle name="Input 3" xfId="15"/>
    <cellStyle name="Input 4" xfId="7"/>
    <cellStyle name="Input 4 2" xfId="136"/>
    <cellStyle name="Input 5" xfId="100"/>
    <cellStyle name="Input 5 2" xfId="131"/>
    <cellStyle name="Normal" xfId="0" builtinId="0"/>
    <cellStyle name="Normal 10" xfId="35"/>
    <cellStyle name="Normal 10 2" xfId="116"/>
    <cellStyle name="Normal 10 3" xfId="150"/>
    <cellStyle name="Normal 11" xfId="34"/>
    <cellStyle name="Normal 11 2" xfId="78"/>
    <cellStyle name="Normal 12" xfId="48"/>
    <cellStyle name="Normal 12 2" xfId="90"/>
    <cellStyle name="Normal 13" xfId="61"/>
    <cellStyle name="Normal 13 2" xfId="122"/>
    <cellStyle name="Normal 13 3" xfId="156"/>
    <cellStyle name="Normal 14" xfId="60"/>
    <cellStyle name="Normal 14 2" xfId="121"/>
    <cellStyle name="Normal 14 3" xfId="155"/>
    <cellStyle name="Normal 15" xfId="62"/>
    <cellStyle name="Normal 15 2" xfId="123"/>
    <cellStyle name="Normal 15 3" xfId="157"/>
    <cellStyle name="Normal 16" xfId="63"/>
    <cellStyle name="Normal 16 2" xfId="124"/>
    <cellStyle name="Normal 16 3" xfId="158"/>
    <cellStyle name="Normal 17" xfId="66"/>
    <cellStyle name="Normal 17 2" xfId="126"/>
    <cellStyle name="Normal 17 3" xfId="160"/>
    <cellStyle name="Normal 18" xfId="65"/>
    <cellStyle name="Normal 19" xfId="1"/>
    <cellStyle name="Normal 19 2" xfId="105"/>
    <cellStyle name="Normal 19 3" xfId="140"/>
    <cellStyle name="Normal 2" xfId="11"/>
    <cellStyle name="Normal 2 2" xfId="51"/>
    <cellStyle name="Normal 2 2 2" xfId="134"/>
    <cellStyle name="Normal 2 2 3" xfId="181"/>
    <cellStyle name="Normal 2 2 4" xfId="185"/>
    <cellStyle name="Normal 2 2 5" xfId="170"/>
    <cellStyle name="Normal 2 3" xfId="52"/>
    <cellStyle name="Normal 2 3 2" xfId="92"/>
    <cellStyle name="Normal 2 4" xfId="56"/>
    <cellStyle name="Normal 2 5" xfId="50"/>
    <cellStyle name="Normal 2 6" xfId="98"/>
    <cellStyle name="Normal 2 6 2" xfId="137"/>
    <cellStyle name="Normal 2 6 3" xfId="127"/>
    <cellStyle name="Normal 2 6 4" xfId="164"/>
    <cellStyle name="Normal 20" xfId="99"/>
    <cellStyle name="Normal 20 2" xfId="129"/>
    <cellStyle name="Normal 23" xfId="171"/>
    <cellStyle name="Normal 3" xfId="19"/>
    <cellStyle name="Normal 3 2" xfId="111"/>
    <cellStyle name="Normal 3 2 2" xfId="177"/>
    <cellStyle name="Normal 3 3" xfId="145"/>
    <cellStyle name="Normal 4" xfId="20"/>
    <cellStyle name="Normal 4 2" xfId="21"/>
    <cellStyle name="Normal 4 2 2" xfId="24"/>
    <cellStyle name="Normal 4 2 2 2" xfId="32"/>
    <cellStyle name="Normal 4 2 2 2 2" xfId="45"/>
    <cellStyle name="Normal 4 2 2 2 2 2" xfId="88"/>
    <cellStyle name="Normal 4 2 2 2 3" xfId="76"/>
    <cellStyle name="Normal 4 2 2 3" xfId="39"/>
    <cellStyle name="Normal 4 2 2 3 2" xfId="82"/>
    <cellStyle name="Normal 4 2 2 4" xfId="70"/>
    <cellStyle name="Normal 4 2 3" xfId="30"/>
    <cellStyle name="Normal 4 2 3 2" xfId="43"/>
    <cellStyle name="Normal 4 2 3 2 2" xfId="86"/>
    <cellStyle name="Normal 4 2 3 3" xfId="74"/>
    <cellStyle name="Normal 4 2 4" xfId="37"/>
    <cellStyle name="Normal 4 2 4 2" xfId="80"/>
    <cellStyle name="Normal 4 2 5" xfId="58"/>
    <cellStyle name="Normal 4 2 5 2" xfId="95"/>
    <cellStyle name="Normal 4 2 6" xfId="68"/>
    <cellStyle name="Normal 4 3" xfId="23"/>
    <cellStyle name="Normal 4 3 2" xfId="31"/>
    <cellStyle name="Normal 4 3 2 2" xfId="44"/>
    <cellStyle name="Normal 4 3 2 2 2" xfId="87"/>
    <cellStyle name="Normal 4 3 2 3" xfId="75"/>
    <cellStyle name="Normal 4 3 3" xfId="38"/>
    <cellStyle name="Normal 4 3 3 2" xfId="81"/>
    <cellStyle name="Normal 4 3 4" xfId="69"/>
    <cellStyle name="Normal 4 4" xfId="29"/>
    <cellStyle name="Normal 4 4 2" xfId="42"/>
    <cellStyle name="Normal 4 4 2 2" xfId="85"/>
    <cellStyle name="Normal 4 4 3" xfId="73"/>
    <cellStyle name="Normal 4 5" xfId="36"/>
    <cellStyle name="Normal 4 5 2" xfId="79"/>
    <cellStyle name="Normal 4 6" xfId="57"/>
    <cellStyle name="Normal 4 6 2" xfId="94"/>
    <cellStyle name="Normal 4 7" xfId="64"/>
    <cellStyle name="Normal 4 7 2" xfId="125"/>
    <cellStyle name="Normal 4 7 3" xfId="159"/>
    <cellStyle name="Normal 4 8" xfId="67"/>
    <cellStyle name="Normal 5" xfId="2"/>
    <cellStyle name="Normal 5 2" xfId="106"/>
    <cellStyle name="Normal 5 2 2" xfId="173"/>
    <cellStyle name="Normal 5 3" xfId="141"/>
    <cellStyle name="Normal 5 4" xfId="169"/>
    <cellStyle name="Normal 6" xfId="8"/>
    <cellStyle name="Normal 6 2" xfId="107"/>
    <cellStyle name="Normal 6 2 2" xfId="174"/>
    <cellStyle name="Normal 6 3" xfId="142"/>
    <cellStyle name="Normal 7" xfId="25"/>
    <cellStyle name="Normal 7 2" xfId="113"/>
    <cellStyle name="Normal 7 2 2" xfId="179"/>
    <cellStyle name="Normal 7 3" xfId="147"/>
    <cellStyle name="Normal 8" xfId="28"/>
    <cellStyle name="Normal 8 2" xfId="114"/>
    <cellStyle name="Normal 8 3" xfId="148"/>
    <cellStyle name="Normal 9" xfId="26"/>
    <cellStyle name="Normal 9 2" xfId="40"/>
    <cellStyle name="Normal 9 2 2" xfId="83"/>
    <cellStyle name="Normal 9 3" xfId="71"/>
    <cellStyle name="Note 2" xfId="54"/>
    <cellStyle name="Note 2 2" xfId="119"/>
    <cellStyle name="Note 2 2 2" xfId="182"/>
    <cellStyle name="Note 2 3" xfId="153"/>
    <cellStyle name="Note 3" xfId="167"/>
    <cellStyle name="Note 3 2" xfId="184"/>
    <cellStyle name="Percent" xfId="104" builtinId="5"/>
    <cellStyle name="Percent 2" xfId="16"/>
    <cellStyle name="Percent 2 2" xfId="135"/>
    <cellStyle name="Percent 2 3" xfId="138"/>
    <cellStyle name="Percent 2 3 2" xfId="165"/>
    <cellStyle name="Percent 2 4" xfId="110"/>
    <cellStyle name="Percent 2 4 2" xfId="176"/>
    <cellStyle name="Percent 2 5" xfId="144"/>
    <cellStyle name="Percent 3" xfId="49"/>
    <cellStyle name="Percent 3 2" xfId="91"/>
    <cellStyle name="Percent 3 3" xfId="132"/>
    <cellStyle name="Percent 3 3 2" xfId="163"/>
    <cellStyle name="Percent 4" xfId="89"/>
    <cellStyle name="Percent 4 2" xfId="130"/>
    <cellStyle name="Percent 4 3" xfId="162"/>
    <cellStyle name="Percent 5" xfId="47"/>
    <cellStyle name="Percent 5 2" xfId="118"/>
    <cellStyle name="Percent 5 3" xfId="152"/>
    <cellStyle name="Percent 6" xfId="101"/>
    <cellStyle name="Percent 6 2" xfId="139"/>
    <cellStyle name="WA Tomorrow.Header" xfId="10"/>
    <cellStyle name="WA Tomorrow.Header 2" xfId="109"/>
    <cellStyle name="WA Tomorrow.Header 3" xfId="180"/>
    <cellStyle name="WA Tomorrow.Header 4" xfId="168"/>
    <cellStyle name="WA Tomorrow.Header 5" xfId="186"/>
    <cellStyle name="WA Tomorrow.Header 6" xfId="187"/>
    <cellStyle name="WA Tomorrow.Header 7" xfId="183"/>
    <cellStyle name="WA Tomorrow.Header 8" xfId="188"/>
    <cellStyle name="WA Tomorrow.Header 9" xfId="1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
  <sheetViews>
    <sheetView tabSelected="1" workbookViewId="0">
      <selection activeCell="Z4" sqref="Z4"/>
    </sheetView>
  </sheetViews>
  <sheetFormatPr defaultRowHeight="12.75" x14ac:dyDescent="0.2"/>
  <cols>
    <col min="1" max="1" width="11.140625" customWidth="1"/>
    <col min="2" max="3" width="10.140625" bestFit="1" customWidth="1"/>
  </cols>
  <sheetData>
    <row r="1" spans="1:21" x14ac:dyDescent="0.2">
      <c r="A1" s="95" t="s">
        <v>119</v>
      </c>
    </row>
    <row r="3" spans="1:21" s="5" customFormat="1" x14ac:dyDescent="0.2">
      <c r="A3" s="95" t="s">
        <v>81</v>
      </c>
      <c r="B3" s="92" t="s">
        <v>93</v>
      </c>
      <c r="C3" s="92"/>
      <c r="D3" s="92"/>
      <c r="E3" s="92"/>
      <c r="F3" s="92"/>
      <c r="G3" s="92"/>
      <c r="H3" s="92"/>
      <c r="I3" s="92"/>
      <c r="J3" s="92"/>
      <c r="K3" s="92"/>
      <c r="L3" s="92"/>
      <c r="M3" s="92"/>
      <c r="N3" s="92"/>
      <c r="O3" s="92"/>
      <c r="P3" s="92"/>
    </row>
    <row r="4" spans="1:21" s="5" customFormat="1" x14ac:dyDescent="0.2">
      <c r="A4" s="95"/>
      <c r="B4" s="92"/>
      <c r="C4" s="92"/>
      <c r="D4" s="92"/>
      <c r="E4" s="92"/>
      <c r="F4" s="92"/>
      <c r="G4" s="92"/>
      <c r="H4" s="92"/>
      <c r="I4" s="92"/>
      <c r="J4" s="92"/>
      <c r="K4" s="92"/>
      <c r="L4" s="92"/>
      <c r="M4" s="92"/>
      <c r="N4" s="92"/>
      <c r="O4" s="92"/>
      <c r="P4" s="92"/>
    </row>
    <row r="5" spans="1:21" s="1" customFormat="1" x14ac:dyDescent="0.2">
      <c r="A5" s="95" t="s">
        <v>94</v>
      </c>
      <c r="B5" s="92" t="s">
        <v>95</v>
      </c>
      <c r="C5" s="92"/>
      <c r="D5" s="92"/>
      <c r="E5" s="92"/>
      <c r="F5" s="92"/>
      <c r="G5" s="92"/>
      <c r="H5" s="92"/>
      <c r="I5" s="92"/>
      <c r="J5" s="92"/>
      <c r="K5" s="92"/>
      <c r="L5" s="92"/>
      <c r="M5" s="92"/>
      <c r="N5" s="92"/>
      <c r="O5" s="92"/>
      <c r="P5" s="92"/>
    </row>
    <row r="6" spans="1:21" s="1" customFormat="1" x14ac:dyDescent="0.2">
      <c r="A6" s="95"/>
      <c r="B6" s="92"/>
      <c r="C6" s="92"/>
      <c r="D6" s="92"/>
      <c r="E6" s="92"/>
      <c r="F6" s="92"/>
      <c r="G6" s="92"/>
      <c r="H6" s="92"/>
      <c r="I6" s="92"/>
      <c r="J6" s="92"/>
      <c r="K6" s="92"/>
      <c r="L6" s="92"/>
      <c r="M6" s="92"/>
      <c r="N6" s="92"/>
      <c r="O6" s="92"/>
      <c r="P6" s="92"/>
    </row>
    <row r="7" spans="1:21" ht="33" customHeight="1" x14ac:dyDescent="0.2">
      <c r="A7" s="95" t="s">
        <v>96</v>
      </c>
      <c r="B7" s="169" t="s">
        <v>120</v>
      </c>
      <c r="C7" s="169"/>
      <c r="D7" s="169"/>
      <c r="E7" s="169"/>
      <c r="F7" s="169"/>
      <c r="G7" s="169"/>
      <c r="H7" s="169"/>
      <c r="I7" s="169"/>
      <c r="J7" s="169"/>
      <c r="K7" s="169"/>
      <c r="L7" s="169"/>
      <c r="M7" s="169"/>
      <c r="N7" s="169"/>
      <c r="O7" s="169"/>
      <c r="P7" s="92"/>
      <c r="Q7" s="96"/>
      <c r="R7" s="96"/>
      <c r="S7" s="96"/>
      <c r="T7" s="96"/>
      <c r="U7" s="96"/>
    </row>
    <row r="8" spans="1:21" s="92" customFormat="1" ht="16.5" customHeight="1" x14ac:dyDescent="0.2">
      <c r="A8" s="95"/>
      <c r="B8" s="161"/>
      <c r="C8" s="161"/>
      <c r="D8" s="161"/>
      <c r="E8" s="161"/>
      <c r="F8" s="161"/>
      <c r="G8" s="161"/>
      <c r="H8" s="161"/>
      <c r="I8" s="161"/>
      <c r="J8" s="161"/>
      <c r="K8" s="161"/>
      <c r="L8" s="161"/>
      <c r="M8" s="161"/>
      <c r="N8" s="161"/>
      <c r="O8" s="161"/>
      <c r="Q8" s="96"/>
      <c r="R8" s="96"/>
      <c r="S8" s="96"/>
      <c r="T8" s="96"/>
      <c r="U8" s="96"/>
    </row>
    <row r="9" spans="1:21" s="92" customFormat="1" ht="41.25" customHeight="1" x14ac:dyDescent="0.2">
      <c r="A9" s="95" t="s">
        <v>109</v>
      </c>
      <c r="B9" s="169" t="s">
        <v>145</v>
      </c>
      <c r="C9" s="169"/>
      <c r="D9" s="169"/>
      <c r="E9" s="169"/>
      <c r="F9" s="169"/>
      <c r="G9" s="169"/>
      <c r="H9" s="169"/>
      <c r="I9" s="169"/>
      <c r="J9" s="169"/>
      <c r="K9" s="169"/>
      <c r="L9" s="169"/>
      <c r="M9" s="169"/>
      <c r="N9" s="169"/>
      <c r="O9" s="169"/>
      <c r="Q9" s="96"/>
      <c r="R9" s="96"/>
      <c r="S9" s="96"/>
      <c r="T9" s="96"/>
      <c r="U9" s="96"/>
    </row>
    <row r="10" spans="1:21" x14ac:dyDescent="0.2">
      <c r="A10" s="95"/>
      <c r="B10" s="92"/>
      <c r="C10" s="92"/>
      <c r="D10" s="92"/>
      <c r="E10" s="92"/>
      <c r="F10" s="92"/>
      <c r="G10" s="92"/>
      <c r="H10" s="92"/>
      <c r="I10" s="92"/>
      <c r="J10" s="92"/>
      <c r="K10" s="92"/>
      <c r="L10" s="92"/>
      <c r="M10" s="92"/>
      <c r="N10" s="92"/>
      <c r="O10" s="92"/>
      <c r="P10" s="92"/>
    </row>
    <row r="11" spans="1:21" x14ac:dyDescent="0.2">
      <c r="A11" s="95" t="s">
        <v>97</v>
      </c>
      <c r="B11" s="92" t="s">
        <v>106</v>
      </c>
      <c r="C11" s="92"/>
      <c r="D11" s="92"/>
      <c r="E11" s="92"/>
      <c r="F11" s="92"/>
      <c r="G11" s="92"/>
      <c r="H11" s="92"/>
      <c r="I11" s="92"/>
      <c r="J11" s="92"/>
      <c r="K11" s="92"/>
      <c r="L11" s="92"/>
      <c r="M11" s="92"/>
      <c r="N11" s="92"/>
      <c r="O11" s="92"/>
      <c r="P11" s="92"/>
    </row>
    <row r="12" spans="1:21" x14ac:dyDescent="0.2">
      <c r="A12" s="95"/>
      <c r="B12" s="92" t="s">
        <v>107</v>
      </c>
      <c r="C12" s="92"/>
      <c r="D12" s="92"/>
      <c r="E12" s="92"/>
      <c r="F12" s="92"/>
      <c r="G12" s="92"/>
      <c r="H12" s="92"/>
      <c r="I12" s="92"/>
      <c r="J12" s="92"/>
      <c r="K12" s="92"/>
      <c r="L12" s="92"/>
      <c r="M12" s="92"/>
      <c r="N12" s="92"/>
      <c r="O12" s="92"/>
      <c r="P12" s="92"/>
    </row>
    <row r="13" spans="1:21" x14ac:dyDescent="0.2">
      <c r="A13" s="95"/>
      <c r="B13" s="92" t="s">
        <v>108</v>
      </c>
      <c r="C13" s="92"/>
      <c r="D13" s="92"/>
      <c r="E13" s="92"/>
      <c r="F13" s="92"/>
      <c r="G13" s="92"/>
      <c r="H13" s="92"/>
      <c r="I13" s="92"/>
      <c r="J13" s="92"/>
      <c r="K13" s="92"/>
      <c r="L13" s="92"/>
      <c r="M13" s="92"/>
      <c r="N13" s="92"/>
      <c r="O13" s="92"/>
      <c r="P13" s="92"/>
    </row>
    <row r="14" spans="1:21" x14ac:dyDescent="0.2">
      <c r="A14" s="95"/>
      <c r="B14" s="92"/>
      <c r="C14" s="92"/>
      <c r="D14" s="92"/>
      <c r="E14" s="92"/>
      <c r="F14" s="92"/>
      <c r="G14" s="92"/>
      <c r="H14" s="92"/>
      <c r="I14" s="92"/>
      <c r="J14" s="92"/>
      <c r="K14" s="92"/>
      <c r="L14" s="92"/>
      <c r="M14" s="92"/>
      <c r="N14" s="92"/>
      <c r="O14" s="92"/>
      <c r="P14" s="92"/>
    </row>
    <row r="15" spans="1:21" x14ac:dyDescent="0.2">
      <c r="A15" s="95" t="s">
        <v>98</v>
      </c>
      <c r="B15" s="92" t="s">
        <v>99</v>
      </c>
      <c r="C15" s="92"/>
      <c r="D15" s="92"/>
      <c r="E15" s="92"/>
      <c r="F15" s="92"/>
      <c r="G15" s="92"/>
      <c r="H15" s="92"/>
      <c r="I15" s="92"/>
      <c r="J15" s="92"/>
      <c r="K15" s="92"/>
      <c r="L15" s="92"/>
      <c r="M15" s="92"/>
      <c r="N15" s="92"/>
      <c r="O15" s="92"/>
      <c r="P15" s="92"/>
    </row>
    <row r="16" spans="1:21" s="92" customFormat="1" x14ac:dyDescent="0.2">
      <c r="A16" s="95"/>
    </row>
    <row r="17" spans="1:16" ht="52.5" customHeight="1" x14ac:dyDescent="0.2">
      <c r="A17" s="159" t="s">
        <v>100</v>
      </c>
      <c r="B17" s="168" t="s">
        <v>101</v>
      </c>
      <c r="C17" s="168"/>
      <c r="D17" s="168"/>
      <c r="E17" s="168"/>
      <c r="F17" s="168"/>
      <c r="G17" s="168"/>
      <c r="H17" s="168"/>
      <c r="I17" s="168"/>
      <c r="J17" s="168"/>
      <c r="K17" s="168"/>
      <c r="L17" s="168"/>
      <c r="M17" s="168"/>
      <c r="N17" s="168"/>
      <c r="O17" s="168"/>
      <c r="P17" s="168"/>
    </row>
    <row r="18" spans="1:16" x14ac:dyDescent="0.2">
      <c r="A18" s="92"/>
      <c r="B18" s="92"/>
      <c r="C18" s="92"/>
      <c r="D18" s="92"/>
      <c r="E18" s="92"/>
      <c r="F18" s="92"/>
      <c r="G18" s="92"/>
      <c r="H18" s="92"/>
      <c r="I18" s="92"/>
      <c r="J18" s="92"/>
      <c r="K18" s="92"/>
      <c r="L18" s="92"/>
      <c r="M18" s="92"/>
      <c r="N18" s="92"/>
      <c r="O18" s="92"/>
      <c r="P18" s="92"/>
    </row>
    <row r="19" spans="1:16" x14ac:dyDescent="0.2">
      <c r="A19" s="95" t="s">
        <v>102</v>
      </c>
      <c r="B19" s="92"/>
      <c r="C19" s="92"/>
      <c r="D19" s="92"/>
      <c r="E19" s="92"/>
      <c r="F19" s="92"/>
      <c r="G19" s="92"/>
      <c r="H19" s="92"/>
      <c r="I19" s="92"/>
      <c r="J19" s="92"/>
      <c r="K19" s="92"/>
      <c r="L19" s="92"/>
      <c r="M19" s="92"/>
      <c r="N19" s="92"/>
      <c r="O19" s="92"/>
      <c r="P19" s="92"/>
    </row>
    <row r="20" spans="1:16" ht="15.75" x14ac:dyDescent="0.25">
      <c r="A20" s="95" t="s">
        <v>110</v>
      </c>
      <c r="B20" s="160" t="s">
        <v>121</v>
      </c>
      <c r="C20" s="92"/>
      <c r="D20" s="92"/>
      <c r="E20" s="92"/>
      <c r="F20" s="92"/>
      <c r="G20" s="92"/>
      <c r="H20" s="92"/>
      <c r="I20" s="92"/>
      <c r="J20" s="92"/>
      <c r="K20" s="92"/>
      <c r="L20" s="92"/>
      <c r="M20" s="92"/>
      <c r="N20" s="92"/>
      <c r="O20" s="92"/>
      <c r="P20" s="92"/>
    </row>
    <row r="21" spans="1:16" x14ac:dyDescent="0.2">
      <c r="A21" s="95" t="s">
        <v>111</v>
      </c>
      <c r="B21" s="92" t="s">
        <v>122</v>
      </c>
      <c r="C21" s="92"/>
      <c r="D21" s="92"/>
      <c r="E21" s="92"/>
      <c r="F21" s="92"/>
      <c r="G21" s="92"/>
      <c r="H21" s="92"/>
      <c r="I21" s="92"/>
      <c r="J21" s="92"/>
      <c r="K21" s="92"/>
      <c r="L21" s="92"/>
      <c r="M21" s="92"/>
      <c r="N21" s="92"/>
      <c r="O21" s="92"/>
      <c r="P21" s="92"/>
    </row>
    <row r="22" spans="1:16" x14ac:dyDescent="0.2">
      <c r="A22" s="95" t="s">
        <v>112</v>
      </c>
      <c r="B22" s="8" t="s">
        <v>123</v>
      </c>
      <c r="C22" s="92"/>
      <c r="D22" s="92"/>
      <c r="E22" s="92"/>
      <c r="F22" s="92"/>
      <c r="G22" s="92"/>
      <c r="H22" s="92"/>
      <c r="I22" s="92"/>
      <c r="J22" s="92"/>
      <c r="K22" s="92"/>
      <c r="L22" s="92"/>
      <c r="M22" s="92"/>
      <c r="N22" s="92"/>
      <c r="O22" s="92"/>
      <c r="P22" s="92"/>
    </row>
    <row r="23" spans="1:16" x14ac:dyDescent="0.2">
      <c r="A23" s="95" t="s">
        <v>113</v>
      </c>
      <c r="B23" s="8" t="s">
        <v>124</v>
      </c>
      <c r="C23" s="92"/>
      <c r="D23" s="92"/>
      <c r="E23" s="92"/>
      <c r="F23" s="92"/>
      <c r="G23" s="92"/>
      <c r="H23" s="92"/>
      <c r="I23" s="92"/>
      <c r="J23" s="92"/>
      <c r="K23" s="92"/>
      <c r="L23" s="92"/>
      <c r="M23" s="92"/>
      <c r="N23" s="92"/>
      <c r="O23" s="92"/>
      <c r="P23" s="92"/>
    </row>
    <row r="24" spans="1:16" x14ac:dyDescent="0.2">
      <c r="A24" s="95" t="s">
        <v>103</v>
      </c>
      <c r="B24" s="92" t="s">
        <v>125</v>
      </c>
      <c r="C24" s="92"/>
      <c r="D24" s="92"/>
      <c r="E24" s="92"/>
      <c r="F24" s="92"/>
      <c r="G24" s="92"/>
      <c r="H24" s="92"/>
      <c r="I24" s="92"/>
      <c r="J24" s="92"/>
      <c r="K24" s="92"/>
      <c r="L24" s="92"/>
      <c r="M24" s="92"/>
      <c r="N24" s="92"/>
      <c r="O24" s="92"/>
      <c r="P24" s="92"/>
    </row>
    <row r="26" spans="1:16" x14ac:dyDescent="0.2">
      <c r="A26" s="95" t="s">
        <v>105</v>
      </c>
    </row>
    <row r="27" spans="1:16" s="92" customFormat="1" x14ac:dyDescent="0.2"/>
    <row r="28" spans="1:16" x14ac:dyDescent="0.2">
      <c r="A28" s="95" t="s">
        <v>104</v>
      </c>
      <c r="B28" s="171">
        <v>43888</v>
      </c>
    </row>
  </sheetData>
  <mergeCells count="3">
    <mergeCell ref="B17:P17"/>
    <mergeCell ref="B7:O7"/>
    <mergeCell ref="B9:O9"/>
  </mergeCells>
  <pageMargins left="0.7" right="0.7" top="0.75" bottom="0.75" header="0.3" footer="0.3"/>
  <pageSetup paperSize="9"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2"/>
  <sheetViews>
    <sheetView zoomScale="115" zoomScaleNormal="115" workbookViewId="0">
      <selection activeCell="G30" sqref="G30"/>
    </sheetView>
  </sheetViews>
  <sheetFormatPr defaultColWidth="32.7109375" defaultRowHeight="12.75" x14ac:dyDescent="0.2"/>
  <cols>
    <col min="1" max="1" width="32.7109375" style="95" customWidth="1"/>
    <col min="2" max="2" width="32.7109375" hidden="1" customWidth="1"/>
    <col min="3" max="6" width="32.7109375" customWidth="1"/>
    <col min="7" max="7" width="32.7109375" style="45" customWidth="1"/>
    <col min="8" max="8" width="17.5703125" customWidth="1"/>
    <col min="9" max="9" width="15.7109375" customWidth="1"/>
    <col min="10" max="37" width="32.7109375" customWidth="1"/>
    <col min="38" max="38" width="32.7109375" style="95" customWidth="1"/>
    <col min="39" max="44" width="32.7109375" style="92" customWidth="1"/>
  </cols>
  <sheetData>
    <row r="1" spans="1:45" s="5" customFormat="1" x14ac:dyDescent="0.2">
      <c r="A1" s="95" t="s">
        <v>121</v>
      </c>
      <c r="G1" s="45"/>
      <c r="AL1" s="95" t="s">
        <v>43</v>
      </c>
      <c r="AM1" s="92"/>
      <c r="AN1" s="92"/>
      <c r="AO1" s="92"/>
      <c r="AP1" s="92"/>
      <c r="AQ1" s="92"/>
      <c r="AR1" s="92"/>
    </row>
    <row r="2" spans="1:45" s="45" customFormat="1" x14ac:dyDescent="0.2">
      <c r="A2" s="95"/>
      <c r="AL2" s="95"/>
      <c r="AM2" s="92"/>
      <c r="AN2" s="92"/>
      <c r="AO2" s="92"/>
      <c r="AP2" s="92"/>
      <c r="AQ2" s="92"/>
      <c r="AR2" s="92"/>
    </row>
    <row r="3" spans="1:45" s="5" customFormat="1" x14ac:dyDescent="0.2">
      <c r="A3" s="95" t="s">
        <v>126</v>
      </c>
      <c r="G3" s="45"/>
      <c r="AL3" s="95" t="s">
        <v>44</v>
      </c>
      <c r="AM3" s="92"/>
      <c r="AN3" s="92"/>
      <c r="AO3" s="92"/>
      <c r="AP3" s="92"/>
      <c r="AQ3" s="92"/>
      <c r="AR3" s="92"/>
    </row>
    <row r="4" spans="1:45" s="95" customFormat="1" ht="15" x14ac:dyDescent="0.25">
      <c r="A4" s="72" t="s">
        <v>28</v>
      </c>
      <c r="B4" s="77" t="s">
        <v>0</v>
      </c>
      <c r="C4" s="77" t="s">
        <v>1</v>
      </c>
      <c r="D4" s="77" t="s">
        <v>2</v>
      </c>
      <c r="E4" s="77" t="s">
        <v>3</v>
      </c>
      <c r="F4" s="77" t="s">
        <v>4</v>
      </c>
      <c r="G4" s="77" t="s">
        <v>19</v>
      </c>
      <c r="H4" s="77" t="s">
        <v>68</v>
      </c>
      <c r="I4" s="147" t="s">
        <v>74</v>
      </c>
      <c r="AL4" s="72" t="s">
        <v>28</v>
      </c>
      <c r="AM4" s="77" t="s">
        <v>0</v>
      </c>
      <c r="AN4" s="77" t="s">
        <v>1</v>
      </c>
      <c r="AO4" s="77" t="s">
        <v>2</v>
      </c>
      <c r="AP4" s="77" t="s">
        <v>3</v>
      </c>
      <c r="AQ4" s="77" t="s">
        <v>4</v>
      </c>
      <c r="AR4" s="77" t="s">
        <v>19</v>
      </c>
      <c r="AS4" s="77" t="s">
        <v>68</v>
      </c>
    </row>
    <row r="5" spans="1:45" x14ac:dyDescent="0.2">
      <c r="A5" s="72" t="s">
        <v>27</v>
      </c>
      <c r="B5" s="2">
        <f t="shared" ref="B5:H7" si="0">ROUND(AM5,-2)</f>
        <v>443100</v>
      </c>
      <c r="C5" s="2">
        <f t="shared" si="0"/>
        <v>565600</v>
      </c>
      <c r="D5" s="2">
        <f t="shared" si="0"/>
        <v>499200</v>
      </c>
      <c r="E5" s="2">
        <f t="shared" si="0"/>
        <v>436600</v>
      </c>
      <c r="F5" s="2">
        <f t="shared" si="0"/>
        <v>489000</v>
      </c>
      <c r="G5" s="2">
        <f t="shared" si="0"/>
        <v>505000</v>
      </c>
      <c r="H5" s="2">
        <f t="shared" si="0"/>
        <v>540700</v>
      </c>
      <c r="I5" s="148">
        <v>559040</v>
      </c>
      <c r="AL5" s="72" t="s">
        <v>27</v>
      </c>
      <c r="AM5" s="2">
        <v>443090</v>
      </c>
      <c r="AN5" s="2">
        <v>565604</v>
      </c>
      <c r="AO5" s="2">
        <v>499181</v>
      </c>
      <c r="AP5" s="2">
        <v>436623</v>
      </c>
      <c r="AQ5" s="3">
        <v>489025.43179000018</v>
      </c>
      <c r="AR5" s="51">
        <v>505026.42050000001</v>
      </c>
      <c r="AS5" s="111">
        <v>540715.04780000006</v>
      </c>
    </row>
    <row r="6" spans="1:45" x14ac:dyDescent="0.2">
      <c r="A6" s="75" t="s">
        <v>26</v>
      </c>
      <c r="B6" s="2">
        <f t="shared" si="0"/>
        <v>973200</v>
      </c>
      <c r="C6" s="2">
        <f t="shared" si="0"/>
        <v>971000</v>
      </c>
      <c r="D6" s="2">
        <f t="shared" si="0"/>
        <v>996100</v>
      </c>
      <c r="E6" s="2">
        <f t="shared" si="0"/>
        <v>1014100</v>
      </c>
      <c r="F6" s="2">
        <f t="shared" si="0"/>
        <v>1040400</v>
      </c>
      <c r="G6" s="2">
        <f t="shared" ref="G6:G7" si="1">ROUND(AR6,-2)</f>
        <v>998000</v>
      </c>
      <c r="H6" s="2">
        <f t="shared" ref="H6:H7" si="2">ROUND(AS6,-2)</f>
        <v>971700</v>
      </c>
      <c r="I6" s="148">
        <v>931059</v>
      </c>
      <c r="AL6" s="75" t="s">
        <v>26</v>
      </c>
      <c r="AM6" s="47">
        <v>973211</v>
      </c>
      <c r="AN6" s="47">
        <v>971044</v>
      </c>
      <c r="AO6" s="47">
        <v>996054</v>
      </c>
      <c r="AP6" s="47">
        <v>1014096</v>
      </c>
      <c r="AQ6" s="48">
        <v>1040352.1919999999</v>
      </c>
      <c r="AR6" s="100">
        <v>998034.89942857134</v>
      </c>
      <c r="AS6" s="112">
        <v>971679.89800000004</v>
      </c>
    </row>
    <row r="7" spans="1:45" x14ac:dyDescent="0.2">
      <c r="A7" s="75" t="s">
        <v>29</v>
      </c>
      <c r="B7" s="2">
        <f t="shared" si="0"/>
        <v>1416300</v>
      </c>
      <c r="C7" s="2">
        <f t="shared" si="0"/>
        <v>1536600</v>
      </c>
      <c r="D7" s="2">
        <f t="shared" si="0"/>
        <v>1495200</v>
      </c>
      <c r="E7" s="2">
        <f t="shared" si="0"/>
        <v>1450700</v>
      </c>
      <c r="F7" s="2">
        <f t="shared" si="0"/>
        <v>1529400</v>
      </c>
      <c r="G7" s="2">
        <f t="shared" si="1"/>
        <v>1503100</v>
      </c>
      <c r="H7" s="2">
        <f t="shared" si="2"/>
        <v>1512400</v>
      </c>
      <c r="I7" s="148">
        <v>1490099</v>
      </c>
      <c r="AL7" s="75" t="s">
        <v>29</v>
      </c>
      <c r="AM7" s="47">
        <v>1416300</v>
      </c>
      <c r="AN7" s="47">
        <v>1536648</v>
      </c>
      <c r="AO7" s="47">
        <v>1495235</v>
      </c>
      <c r="AP7" s="47">
        <v>1450719</v>
      </c>
      <c r="AQ7" s="47">
        <v>1529377.6237900001</v>
      </c>
      <c r="AR7" s="50">
        <v>1503061.3199285716</v>
      </c>
      <c r="AS7" s="50">
        <f>SUM(AS5:AS6)</f>
        <v>1512394.9458000001</v>
      </c>
    </row>
    <row r="8" spans="1:45" s="49" customFormat="1" x14ac:dyDescent="0.2">
      <c r="A8" s="84" t="s">
        <v>30</v>
      </c>
      <c r="B8" s="58">
        <f t="shared" ref="B8:F8" si="3">AM8</f>
        <v>0.31285038480547905</v>
      </c>
      <c r="C8" s="86">
        <f t="shared" si="3"/>
        <v>0.36807648856472008</v>
      </c>
      <c r="D8" s="86">
        <f t="shared" si="3"/>
        <v>0.33384785669142308</v>
      </c>
      <c r="E8" s="86">
        <f t="shared" si="3"/>
        <v>0.30097007070287218</v>
      </c>
      <c r="F8" s="86">
        <f t="shared" si="3"/>
        <v>0.31975453555945882</v>
      </c>
      <c r="G8" s="86">
        <f t="shared" ref="G8" si="4">AR8</f>
        <v>0.33599854763343912</v>
      </c>
      <c r="H8" s="86">
        <f t="shared" ref="H8" si="5">AS8</f>
        <v>0.35752238481197918</v>
      </c>
      <c r="I8" s="149">
        <v>0.38</v>
      </c>
      <c r="AL8" s="84" t="s">
        <v>30</v>
      </c>
      <c r="AM8" s="86">
        <f>AM5/AM7</f>
        <v>0.31285038480547905</v>
      </c>
      <c r="AN8" s="86">
        <f t="shared" ref="AN8:AR8" si="6">AN5/AN7</f>
        <v>0.36807648856472008</v>
      </c>
      <c r="AO8" s="86">
        <f t="shared" si="6"/>
        <v>0.33384785669142308</v>
      </c>
      <c r="AP8" s="86">
        <f t="shared" si="6"/>
        <v>0.30097007070287218</v>
      </c>
      <c r="AQ8" s="86">
        <f t="shared" si="6"/>
        <v>0.31975453555945882</v>
      </c>
      <c r="AR8" s="86">
        <f t="shared" si="6"/>
        <v>0.33599854763343912</v>
      </c>
      <c r="AS8" s="86">
        <f t="shared" ref="AS8" si="7">AS5/AS7</f>
        <v>0.35752238481197918</v>
      </c>
    </row>
    <row r="9" spans="1:45" s="55" customFormat="1" x14ac:dyDescent="0.2">
      <c r="A9" s="59"/>
      <c r="B9" s="60"/>
      <c r="C9" s="60"/>
      <c r="D9" s="60"/>
      <c r="E9" s="60"/>
      <c r="F9" s="60"/>
      <c r="G9" s="60"/>
      <c r="I9" s="44"/>
      <c r="AL9" s="59"/>
      <c r="AM9" s="60"/>
      <c r="AN9" s="60"/>
      <c r="AO9" s="60"/>
      <c r="AP9" s="60"/>
      <c r="AQ9" s="60"/>
      <c r="AR9" s="60"/>
    </row>
    <row r="10" spans="1:45" s="55" customFormat="1" x14ac:dyDescent="0.2">
      <c r="A10" s="59"/>
      <c r="B10" s="44"/>
      <c r="C10" s="44"/>
      <c r="D10" s="44"/>
      <c r="E10" s="44"/>
      <c r="F10" s="44"/>
      <c r="G10" s="44"/>
      <c r="I10" s="44"/>
      <c r="AL10" s="59"/>
      <c r="AM10" s="44"/>
      <c r="AN10" s="44"/>
      <c r="AO10" s="44"/>
      <c r="AP10" s="44"/>
      <c r="AQ10" s="44"/>
      <c r="AR10" s="44"/>
    </row>
    <row r="11" spans="1:45" s="49" customFormat="1" x14ac:dyDescent="0.2">
      <c r="A11" s="59" t="s">
        <v>114</v>
      </c>
      <c r="B11" s="44"/>
      <c r="C11" s="44"/>
      <c r="D11" s="44"/>
      <c r="E11" s="44"/>
      <c r="F11" s="44"/>
      <c r="G11" s="44"/>
      <c r="I11" s="44"/>
      <c r="AL11" s="59" t="s">
        <v>45</v>
      </c>
      <c r="AM11" s="44"/>
      <c r="AN11" s="44"/>
      <c r="AO11" s="44"/>
      <c r="AP11" s="44"/>
      <c r="AQ11" s="44"/>
      <c r="AR11" s="44"/>
    </row>
    <row r="12" spans="1:45" s="13" customFormat="1" ht="15" x14ac:dyDescent="0.25">
      <c r="A12" s="72" t="s">
        <v>28</v>
      </c>
      <c r="B12" s="77" t="s">
        <v>0</v>
      </c>
      <c r="C12" s="77" t="s">
        <v>1</v>
      </c>
      <c r="D12" s="77" t="s">
        <v>2</v>
      </c>
      <c r="E12" s="77" t="s">
        <v>3</v>
      </c>
      <c r="F12" s="77" t="s">
        <v>4</v>
      </c>
      <c r="G12" s="77" t="s">
        <v>19</v>
      </c>
      <c r="H12" s="77" t="s">
        <v>68</v>
      </c>
      <c r="I12" s="147" t="s">
        <v>74</v>
      </c>
      <c r="AL12" s="72" t="s">
        <v>28</v>
      </c>
      <c r="AM12" s="77" t="s">
        <v>0</v>
      </c>
      <c r="AN12" s="77" t="s">
        <v>1</v>
      </c>
      <c r="AO12" s="77" t="s">
        <v>2</v>
      </c>
      <c r="AP12" s="77" t="s">
        <v>3</v>
      </c>
      <c r="AQ12" s="77" t="s">
        <v>4</v>
      </c>
      <c r="AR12" s="77" t="s">
        <v>19</v>
      </c>
      <c r="AS12" s="77" t="s">
        <v>68</v>
      </c>
    </row>
    <row r="13" spans="1:45" x14ac:dyDescent="0.2">
      <c r="A13" s="72" t="s">
        <v>27</v>
      </c>
      <c r="B13" s="2">
        <f t="shared" ref="B13:H15" si="8">ROUND(AM13,-2)</f>
        <v>355000</v>
      </c>
      <c r="C13" s="2">
        <f t="shared" si="8"/>
        <v>427100</v>
      </c>
      <c r="D13" s="2">
        <f t="shared" si="8"/>
        <v>403800</v>
      </c>
      <c r="E13" s="2">
        <f t="shared" si="8"/>
        <v>330900</v>
      </c>
      <c r="F13" s="2">
        <f t="shared" si="8"/>
        <v>373600</v>
      </c>
      <c r="G13" s="2">
        <f t="shared" si="8"/>
        <v>394000</v>
      </c>
      <c r="H13" s="2">
        <f t="shared" si="8"/>
        <v>421800</v>
      </c>
      <c r="I13" s="148">
        <v>448641</v>
      </c>
      <c r="AL13" s="72" t="s">
        <v>27</v>
      </c>
      <c r="AM13" s="47">
        <v>355035.79998245696</v>
      </c>
      <c r="AN13" s="47">
        <v>427058</v>
      </c>
      <c r="AO13" s="47">
        <v>403810</v>
      </c>
      <c r="AP13" s="47">
        <v>330879</v>
      </c>
      <c r="AQ13" s="48">
        <v>373604.33000000019</v>
      </c>
      <c r="AR13" s="101">
        <v>393997.17000000004</v>
      </c>
      <c r="AS13" s="113">
        <v>421792.9448</v>
      </c>
    </row>
    <row r="14" spans="1:45" x14ac:dyDescent="0.2">
      <c r="A14" s="75" t="s">
        <v>26</v>
      </c>
      <c r="B14" s="2">
        <f t="shared" si="8"/>
        <v>645000</v>
      </c>
      <c r="C14" s="2">
        <f t="shared" si="8"/>
        <v>597600</v>
      </c>
      <c r="D14" s="2">
        <f t="shared" si="8"/>
        <v>619600</v>
      </c>
      <c r="E14" s="2">
        <f t="shared" si="8"/>
        <v>664600</v>
      </c>
      <c r="F14" s="2">
        <f t="shared" si="8"/>
        <v>673900</v>
      </c>
      <c r="G14" s="2">
        <f t="shared" si="8"/>
        <v>649800</v>
      </c>
      <c r="H14" s="2">
        <f t="shared" si="8"/>
        <v>636100</v>
      </c>
      <c r="I14" s="148">
        <v>644459</v>
      </c>
      <c r="AL14" s="75" t="s">
        <v>26</v>
      </c>
      <c r="AM14" s="47">
        <v>645005.20001754304</v>
      </c>
      <c r="AN14" s="47">
        <v>597637</v>
      </c>
      <c r="AO14" s="47">
        <v>619580</v>
      </c>
      <c r="AP14" s="47">
        <v>664640</v>
      </c>
      <c r="AQ14" s="48">
        <v>673893.16999999993</v>
      </c>
      <c r="AR14" s="102">
        <v>649807.4714285715</v>
      </c>
      <c r="AS14" s="114">
        <v>636141.81000000006</v>
      </c>
    </row>
    <row r="15" spans="1:45" x14ac:dyDescent="0.2">
      <c r="A15" s="75" t="s">
        <v>29</v>
      </c>
      <c r="B15" s="2">
        <f t="shared" si="8"/>
        <v>1000000</v>
      </c>
      <c r="C15" s="2">
        <f t="shared" si="8"/>
        <v>1024700</v>
      </c>
      <c r="D15" s="2">
        <f t="shared" si="8"/>
        <v>1023400</v>
      </c>
      <c r="E15" s="2">
        <f t="shared" si="8"/>
        <v>995500</v>
      </c>
      <c r="F15" s="2">
        <f t="shared" si="8"/>
        <v>1047500</v>
      </c>
      <c r="G15" s="2">
        <f t="shared" si="8"/>
        <v>1043800</v>
      </c>
      <c r="H15" s="2">
        <f t="shared" si="8"/>
        <v>1057900</v>
      </c>
      <c r="I15" s="148">
        <v>1093101</v>
      </c>
      <c r="AL15" s="75" t="s">
        <v>29</v>
      </c>
      <c r="AM15" s="47">
        <v>1000041</v>
      </c>
      <c r="AN15" s="47">
        <v>1024695</v>
      </c>
      <c r="AO15" s="47">
        <v>1023390</v>
      </c>
      <c r="AP15" s="47">
        <v>995519</v>
      </c>
      <c r="AQ15" s="47">
        <v>1047497.5000000001</v>
      </c>
      <c r="AR15" s="103">
        <v>1043804.6414285714</v>
      </c>
      <c r="AS15" s="50">
        <f>SUM(AS13:AS14)</f>
        <v>1057934.7548</v>
      </c>
    </row>
    <row r="16" spans="1:45" s="55" customFormat="1" x14ac:dyDescent="0.2">
      <c r="A16" s="84" t="s">
        <v>30</v>
      </c>
      <c r="B16" s="86">
        <f t="shared" ref="B16:H16" si="9">AM16</f>
        <v>0.35502124411144836</v>
      </c>
      <c r="C16" s="86">
        <f t="shared" si="9"/>
        <v>0.41676596450651171</v>
      </c>
      <c r="D16" s="86">
        <f t="shared" si="9"/>
        <v>0.39458075611448223</v>
      </c>
      <c r="E16" s="86">
        <f t="shared" si="9"/>
        <v>0.3323683425429349</v>
      </c>
      <c r="F16" s="86">
        <f t="shared" si="9"/>
        <v>0.35666369609474025</v>
      </c>
      <c r="G16" s="86">
        <f t="shared" si="9"/>
        <v>0.37746255799434636</v>
      </c>
      <c r="H16" s="86">
        <f t="shared" si="9"/>
        <v>0.39869466702579304</v>
      </c>
      <c r="I16" s="149">
        <v>0.41</v>
      </c>
      <c r="AL16" s="84" t="s">
        <v>30</v>
      </c>
      <c r="AM16" s="86">
        <f>AM13/AM15</f>
        <v>0.35502124411144836</v>
      </c>
      <c r="AN16" s="86">
        <f t="shared" ref="AN16:AS16" si="10">AN13/AN15</f>
        <v>0.41676596450651171</v>
      </c>
      <c r="AO16" s="86">
        <f t="shared" si="10"/>
        <v>0.39458075611448223</v>
      </c>
      <c r="AP16" s="86">
        <f t="shared" si="10"/>
        <v>0.3323683425429349</v>
      </c>
      <c r="AQ16" s="86">
        <f t="shared" si="10"/>
        <v>0.35666369609474025</v>
      </c>
      <c r="AR16" s="86">
        <f t="shared" si="10"/>
        <v>0.37746255799434636</v>
      </c>
      <c r="AS16" s="86">
        <f t="shared" si="10"/>
        <v>0.39869466702579304</v>
      </c>
    </row>
    <row r="17" spans="1:45" s="55" customFormat="1" x14ac:dyDescent="0.2">
      <c r="A17" s="59"/>
      <c r="B17" s="60"/>
      <c r="C17" s="60"/>
      <c r="D17" s="60"/>
      <c r="E17" s="60"/>
      <c r="F17" s="60"/>
      <c r="G17" s="60"/>
      <c r="I17" s="44"/>
      <c r="AL17" s="59"/>
      <c r="AM17" s="60"/>
      <c r="AN17" s="60"/>
      <c r="AO17" s="60"/>
      <c r="AP17" s="60"/>
      <c r="AQ17" s="60"/>
      <c r="AR17" s="60"/>
    </row>
    <row r="18" spans="1:45" s="45" customFormat="1" x14ac:dyDescent="0.2">
      <c r="A18" s="59"/>
      <c r="B18" s="83"/>
      <c r="C18" s="44"/>
      <c r="D18" s="44"/>
      <c r="E18" s="44"/>
      <c r="F18" s="44"/>
      <c r="G18" s="44"/>
      <c r="I18" s="143"/>
      <c r="AL18" s="59"/>
      <c r="AM18" s="83"/>
      <c r="AN18" s="44"/>
      <c r="AO18" s="44"/>
      <c r="AP18" s="44"/>
      <c r="AQ18" s="44"/>
      <c r="AR18" s="44"/>
    </row>
    <row r="19" spans="1:45" s="49" customFormat="1" x14ac:dyDescent="0.2">
      <c r="A19" s="59" t="s">
        <v>115</v>
      </c>
      <c r="B19" s="44"/>
      <c r="C19" s="44"/>
      <c r="D19" s="44"/>
      <c r="E19" s="44"/>
      <c r="F19" s="44"/>
      <c r="G19" s="44"/>
      <c r="I19" s="44"/>
      <c r="AL19" s="59" t="s">
        <v>46</v>
      </c>
      <c r="AM19" s="44"/>
      <c r="AN19" s="44"/>
      <c r="AO19" s="44"/>
      <c r="AP19" s="44"/>
      <c r="AQ19" s="44"/>
      <c r="AR19" s="44"/>
    </row>
    <row r="20" spans="1:45" s="13" customFormat="1" ht="15" x14ac:dyDescent="0.25">
      <c r="A20" s="72" t="s">
        <v>28</v>
      </c>
      <c r="B20" s="77" t="s">
        <v>0</v>
      </c>
      <c r="C20" s="77" t="s">
        <v>1</v>
      </c>
      <c r="D20" s="77" t="s">
        <v>2</v>
      </c>
      <c r="E20" s="77" t="s">
        <v>3</v>
      </c>
      <c r="F20" s="77" t="s">
        <v>4</v>
      </c>
      <c r="G20" s="77" t="s">
        <v>19</v>
      </c>
      <c r="H20" s="77" t="s">
        <v>68</v>
      </c>
      <c r="I20" s="147" t="s">
        <v>74</v>
      </c>
      <c r="AL20" s="72" t="s">
        <v>28</v>
      </c>
      <c r="AM20" s="77" t="s">
        <v>0</v>
      </c>
      <c r="AN20" s="77" t="s">
        <v>1</v>
      </c>
      <c r="AO20" s="77" t="s">
        <v>2</v>
      </c>
      <c r="AP20" s="77" t="s">
        <v>3</v>
      </c>
      <c r="AQ20" s="77" t="s">
        <v>4</v>
      </c>
      <c r="AR20" s="77" t="s">
        <v>19</v>
      </c>
      <c r="AS20" s="77" t="s">
        <v>68</v>
      </c>
    </row>
    <row r="21" spans="1:45" x14ac:dyDescent="0.2">
      <c r="A21" s="72" t="s">
        <v>27</v>
      </c>
      <c r="B21" s="2">
        <f t="shared" ref="B21:H23" si="11">ROUND(AM21,-2)</f>
        <v>88100</v>
      </c>
      <c r="C21" s="2">
        <f t="shared" si="11"/>
        <v>138500</v>
      </c>
      <c r="D21" s="2">
        <f t="shared" si="11"/>
        <v>95400</v>
      </c>
      <c r="E21" s="2">
        <f t="shared" si="11"/>
        <v>105700</v>
      </c>
      <c r="F21" s="2">
        <f t="shared" si="11"/>
        <v>115400</v>
      </c>
      <c r="G21" s="2">
        <f t="shared" si="11"/>
        <v>111000</v>
      </c>
      <c r="H21" s="2">
        <f t="shared" si="11"/>
        <v>118900</v>
      </c>
      <c r="I21" s="148">
        <v>110399</v>
      </c>
      <c r="AL21" s="72" t="s">
        <v>27</v>
      </c>
      <c r="AM21" s="47">
        <v>88054.200017543044</v>
      </c>
      <c r="AN21" s="47">
        <v>138546</v>
      </c>
      <c r="AO21" s="47">
        <v>95371</v>
      </c>
      <c r="AP21" s="47">
        <v>105744</v>
      </c>
      <c r="AQ21" s="48">
        <v>115421.10178999999</v>
      </c>
      <c r="AR21" s="57">
        <v>111029.25050000002</v>
      </c>
      <c r="AS21" s="114">
        <v>118922</v>
      </c>
    </row>
    <row r="22" spans="1:45" x14ac:dyDescent="0.2">
      <c r="A22" s="75" t="s">
        <v>26</v>
      </c>
      <c r="B22" s="2">
        <f t="shared" si="11"/>
        <v>328200</v>
      </c>
      <c r="C22" s="2">
        <f t="shared" si="11"/>
        <v>373400</v>
      </c>
      <c r="D22" s="2">
        <f t="shared" si="11"/>
        <v>376500</v>
      </c>
      <c r="E22" s="2">
        <f t="shared" si="11"/>
        <v>349500</v>
      </c>
      <c r="F22" s="2">
        <f t="shared" si="11"/>
        <v>366500</v>
      </c>
      <c r="G22" s="2">
        <f t="shared" si="11"/>
        <v>348200</v>
      </c>
      <c r="H22" s="2">
        <f t="shared" si="11"/>
        <v>335500</v>
      </c>
      <c r="I22" s="148">
        <v>286599</v>
      </c>
      <c r="AL22" s="75" t="s">
        <v>26</v>
      </c>
      <c r="AM22" s="47">
        <v>328205.79998245696</v>
      </c>
      <c r="AN22" s="47">
        <v>373407</v>
      </c>
      <c r="AO22" s="47">
        <v>376474</v>
      </c>
      <c r="AP22" s="47">
        <v>349456</v>
      </c>
      <c r="AQ22" s="48">
        <v>366459.022</v>
      </c>
      <c r="AR22" s="53">
        <v>348227.42800000001</v>
      </c>
      <c r="AS22" s="114">
        <v>335538</v>
      </c>
    </row>
    <row r="23" spans="1:45" x14ac:dyDescent="0.2">
      <c r="A23" s="75" t="s">
        <v>29</v>
      </c>
      <c r="B23" s="2">
        <f t="shared" si="11"/>
        <v>416300</v>
      </c>
      <c r="C23" s="2">
        <f t="shared" si="11"/>
        <v>512000</v>
      </c>
      <c r="D23" s="2">
        <f t="shared" si="11"/>
        <v>471800</v>
      </c>
      <c r="E23" s="2">
        <f t="shared" si="11"/>
        <v>455200</v>
      </c>
      <c r="F23" s="2">
        <f t="shared" si="11"/>
        <v>481900</v>
      </c>
      <c r="G23" s="2">
        <f t="shared" si="11"/>
        <v>459300</v>
      </c>
      <c r="H23" s="2">
        <f t="shared" si="11"/>
        <v>454500</v>
      </c>
      <c r="I23" s="148">
        <v>396998</v>
      </c>
      <c r="AL23" s="75" t="s">
        <v>29</v>
      </c>
      <c r="AM23" s="47">
        <v>416259</v>
      </c>
      <c r="AN23" s="47">
        <v>511953</v>
      </c>
      <c r="AO23" s="47">
        <v>471845</v>
      </c>
      <c r="AP23" s="47">
        <v>455200</v>
      </c>
      <c r="AQ23" s="47">
        <v>481880.12378999998</v>
      </c>
      <c r="AR23" s="52">
        <v>459256.67849999998</v>
      </c>
      <c r="AS23" s="50">
        <f>SUM(AS21:AS22)</f>
        <v>454460</v>
      </c>
    </row>
    <row r="24" spans="1:45" s="55" customFormat="1" x14ac:dyDescent="0.2">
      <c r="A24" s="84" t="s">
        <v>30</v>
      </c>
      <c r="B24" s="86">
        <f t="shared" ref="B24:H24" si="12">AM24</f>
        <v>0.21153704788975863</v>
      </c>
      <c r="C24" s="86">
        <f t="shared" si="12"/>
        <v>0.27062249854967158</v>
      </c>
      <c r="D24" s="86">
        <f t="shared" si="12"/>
        <v>0.20212357871758735</v>
      </c>
      <c r="E24" s="86">
        <f t="shared" si="12"/>
        <v>0.23230228471001757</v>
      </c>
      <c r="F24" s="86">
        <f t="shared" si="12"/>
        <v>0.2395224374108024</v>
      </c>
      <c r="G24" s="86">
        <f t="shared" si="12"/>
        <v>0.2417585975290287</v>
      </c>
      <c r="H24" s="86">
        <f t="shared" si="12"/>
        <v>0.26167759538793295</v>
      </c>
      <c r="I24" s="149">
        <v>0.28000000000000003</v>
      </c>
      <c r="AL24" s="84" t="s">
        <v>30</v>
      </c>
      <c r="AM24" s="86">
        <f>AM21/AM23</f>
        <v>0.21153704788975863</v>
      </c>
      <c r="AN24" s="86">
        <f t="shared" ref="AN24:AS24" si="13">AN21/AN23</f>
        <v>0.27062249854967158</v>
      </c>
      <c r="AO24" s="86">
        <f t="shared" si="13"/>
        <v>0.20212357871758735</v>
      </c>
      <c r="AP24" s="86">
        <f t="shared" si="13"/>
        <v>0.23230228471001757</v>
      </c>
      <c r="AQ24" s="86">
        <f t="shared" si="13"/>
        <v>0.2395224374108024</v>
      </c>
      <c r="AR24" s="86">
        <f t="shared" si="13"/>
        <v>0.2417585975290287</v>
      </c>
      <c r="AS24" s="86">
        <f t="shared" si="13"/>
        <v>0.26167759538793295</v>
      </c>
    </row>
    <row r="25" spans="1:45" x14ac:dyDescent="0.2">
      <c r="B25" s="60"/>
      <c r="C25" s="60"/>
      <c r="D25" s="60"/>
      <c r="E25" s="60"/>
      <c r="F25" s="60"/>
      <c r="G25" s="60"/>
      <c r="AM25" s="60"/>
      <c r="AN25" s="60"/>
      <c r="AO25" s="60"/>
      <c r="AP25" s="60"/>
      <c r="AQ25" s="60"/>
      <c r="AR25" s="60"/>
    </row>
    <row r="26" spans="1:45" ht="33.75" customHeight="1" x14ac:dyDescent="0.2">
      <c r="A26" s="170" t="s">
        <v>146</v>
      </c>
      <c r="B26" s="170"/>
      <c r="C26" s="170"/>
      <c r="D26" s="170"/>
      <c r="E26" s="170"/>
      <c r="F26" s="170"/>
      <c r="G26" s="170"/>
      <c r="H26" s="170"/>
      <c r="I26" s="170"/>
    </row>
    <row r="27" spans="1:45" ht="14.45" customHeight="1" x14ac:dyDescent="0.2"/>
    <row r="30" spans="1:45" x14ac:dyDescent="0.2">
      <c r="C30" s="92"/>
      <c r="D30" s="92"/>
      <c r="E30" s="92"/>
    </row>
    <row r="31" spans="1:45" x14ac:dyDescent="0.2">
      <c r="C31" s="92"/>
      <c r="D31" s="92"/>
      <c r="E31" s="92"/>
    </row>
    <row r="32" spans="1:45" x14ac:dyDescent="0.2">
      <c r="C32" s="92"/>
      <c r="D32" s="92"/>
      <c r="E32" s="92"/>
    </row>
  </sheetData>
  <mergeCells count="1">
    <mergeCell ref="A26:I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87"/>
  <sheetViews>
    <sheetView topLeftCell="A58" zoomScale="115" zoomScaleNormal="115" workbookViewId="0">
      <selection activeCell="H88" sqref="H88"/>
    </sheetView>
  </sheetViews>
  <sheetFormatPr defaultRowHeight="12.75" x14ac:dyDescent="0.2"/>
  <cols>
    <col min="1" max="1" width="22.85546875" style="56" customWidth="1"/>
    <col min="2" max="2" width="12.28515625" hidden="1" customWidth="1"/>
    <col min="3" max="3" width="12.42578125" customWidth="1"/>
    <col min="4" max="4" width="13" customWidth="1"/>
    <col min="5" max="5" width="26.85546875" customWidth="1"/>
    <col min="6" max="6" width="15.5703125" customWidth="1"/>
    <col min="7" max="7" width="12.28515625" style="54" customWidth="1"/>
    <col min="8" max="8" width="12.5703125" customWidth="1"/>
    <col min="9" max="14" width="9.140625" customWidth="1"/>
    <col min="15" max="15" width="62.28515625" customWidth="1"/>
    <col min="16" max="34" width="9.140625" customWidth="1"/>
    <col min="35" max="35" width="8.28515625" customWidth="1"/>
    <col min="36" max="36" width="22.85546875" style="95" customWidth="1"/>
    <col min="37" max="37" width="14" style="92" customWidth="1"/>
    <col min="38" max="39" width="10.140625" style="92" customWidth="1"/>
    <col min="40" max="41" width="9" style="92" bestFit="1" customWidth="1"/>
    <col min="42" max="42" width="12.7109375" style="92" customWidth="1"/>
    <col min="43" max="43" width="15.140625" style="92" customWidth="1"/>
    <col min="46" max="46" width="10.5703125" bestFit="1" customWidth="1"/>
  </cols>
  <sheetData>
    <row r="1" spans="1:44" s="5" customFormat="1" x14ac:dyDescent="0.2">
      <c r="A1" s="56" t="s">
        <v>122</v>
      </c>
      <c r="G1" s="54"/>
      <c r="AJ1" s="95" t="s">
        <v>55</v>
      </c>
      <c r="AK1" s="92"/>
      <c r="AL1" s="92"/>
      <c r="AM1" s="92"/>
      <c r="AN1" s="92"/>
      <c r="AO1" s="92"/>
      <c r="AP1" s="92"/>
      <c r="AQ1" s="92"/>
    </row>
    <row r="2" spans="1:44" s="65" customFormat="1" x14ac:dyDescent="0.2">
      <c r="A2" s="68"/>
      <c r="AJ2" s="68" t="s">
        <v>15</v>
      </c>
      <c r="AK2" s="92"/>
      <c r="AL2" s="92"/>
      <c r="AM2" s="92"/>
      <c r="AN2" s="92"/>
      <c r="AO2" s="92"/>
      <c r="AP2" s="92"/>
      <c r="AQ2" s="92"/>
    </row>
    <row r="3" spans="1:44" s="92" customFormat="1" x14ac:dyDescent="0.2">
      <c r="A3" s="81"/>
      <c r="AJ3" s="81"/>
    </row>
    <row r="4" spans="1:44" s="92" customFormat="1" x14ac:dyDescent="0.2">
      <c r="A4" s="81" t="s">
        <v>127</v>
      </c>
      <c r="AG4" s="81" t="s">
        <v>59</v>
      </c>
    </row>
    <row r="5" spans="1:44" s="5" customFormat="1" x14ac:dyDescent="0.2">
      <c r="A5" s="70" t="s">
        <v>128</v>
      </c>
      <c r="G5" s="54"/>
      <c r="K5" s="92"/>
      <c r="AG5" s="70" t="s">
        <v>69</v>
      </c>
      <c r="AH5" s="92"/>
      <c r="AI5" s="92"/>
      <c r="AJ5" s="92"/>
      <c r="AK5" s="92"/>
      <c r="AL5" s="92"/>
      <c r="AM5" s="92"/>
      <c r="AN5" s="92"/>
    </row>
    <row r="6" spans="1:44" s="54" customFormat="1" ht="15" x14ac:dyDescent="0.25">
      <c r="A6" s="64" t="s">
        <v>50</v>
      </c>
      <c r="B6" s="147"/>
      <c r="C6" s="63" t="s">
        <v>47</v>
      </c>
      <c r="D6" s="63" t="s">
        <v>48</v>
      </c>
      <c r="E6" s="63" t="s">
        <v>49</v>
      </c>
      <c r="F6" s="144" t="s">
        <v>129</v>
      </c>
      <c r="K6" s="92"/>
      <c r="L6" s="92"/>
      <c r="AH6" s="64" t="s">
        <v>50</v>
      </c>
      <c r="AI6" s="63" t="s">
        <v>47</v>
      </c>
      <c r="AJ6" s="63" t="s">
        <v>48</v>
      </c>
      <c r="AK6" s="63" t="s">
        <v>49</v>
      </c>
      <c r="AL6" s="92"/>
      <c r="AM6" s="92"/>
      <c r="AN6" s="92"/>
      <c r="AO6" s="92"/>
      <c r="AR6" s="115"/>
    </row>
    <row r="7" spans="1:44" s="54" customFormat="1" x14ac:dyDescent="0.2">
      <c r="A7" s="64" t="s">
        <v>51</v>
      </c>
      <c r="B7" s="147"/>
      <c r="C7" s="148">
        <v>326626.15610287141</v>
      </c>
      <c r="D7" s="148">
        <v>66611.53</v>
      </c>
      <c r="E7" s="150">
        <v>165227.99</v>
      </c>
      <c r="F7" s="130">
        <f>559040-SUM(C7:E7)</f>
        <v>574.32389712857548</v>
      </c>
      <c r="K7" s="92"/>
      <c r="L7" s="92"/>
      <c r="M7" s="92"/>
      <c r="N7" s="92"/>
      <c r="AK7" s="64" t="s">
        <v>51</v>
      </c>
      <c r="AL7" s="117">
        <v>318531.5</v>
      </c>
      <c r="AM7" s="117">
        <v>68792</v>
      </c>
      <c r="AN7" s="116">
        <v>152598.212</v>
      </c>
      <c r="AO7" s="92"/>
      <c r="AP7" s="92"/>
      <c r="AQ7" s="92"/>
      <c r="AR7" s="92"/>
    </row>
    <row r="8" spans="1:44" s="65" customFormat="1" x14ac:dyDescent="0.2">
      <c r="A8" s="64" t="s">
        <v>52</v>
      </c>
      <c r="B8" s="147"/>
      <c r="C8" s="148">
        <v>654456.72818284284</v>
      </c>
      <c r="D8" s="148">
        <v>55192</v>
      </c>
      <c r="E8" s="150">
        <v>198808</v>
      </c>
      <c r="F8" s="130">
        <f>931059-SUM(C8:E8)</f>
        <v>22602.271817157161</v>
      </c>
      <c r="K8" s="92"/>
      <c r="L8" s="92"/>
      <c r="M8" s="92"/>
      <c r="N8" s="92"/>
      <c r="AK8" s="64" t="s">
        <v>52</v>
      </c>
      <c r="AL8" s="117">
        <v>686167</v>
      </c>
      <c r="AM8" s="117">
        <v>55221</v>
      </c>
      <c r="AN8" s="116">
        <v>210219.41</v>
      </c>
      <c r="AO8" s="92"/>
      <c r="AP8" s="92"/>
      <c r="AQ8" s="92"/>
      <c r="AR8" s="92"/>
    </row>
    <row r="9" spans="1:44" s="54" customFormat="1" x14ac:dyDescent="0.2">
      <c r="A9" s="64" t="s">
        <v>6</v>
      </c>
      <c r="B9" s="147"/>
      <c r="C9" s="148">
        <v>981082.88428571424</v>
      </c>
      <c r="D9" s="148">
        <v>121804</v>
      </c>
      <c r="E9" s="150">
        <v>364036.33999999997</v>
      </c>
      <c r="F9" s="130">
        <f>1490099-SUM(C9:E9)</f>
        <v>23175.775714285672</v>
      </c>
      <c r="K9" s="92"/>
      <c r="L9" s="92"/>
      <c r="M9" s="92"/>
      <c r="N9" s="92"/>
      <c r="AK9" s="64" t="s">
        <v>6</v>
      </c>
      <c r="AL9" s="85">
        <f>AL7+AL8</f>
        <v>1004698.5</v>
      </c>
      <c r="AM9" s="85">
        <f>AM7+AM8</f>
        <v>124013</v>
      </c>
      <c r="AN9" s="85">
        <f>AN7+AN8</f>
        <v>362817.62199999997</v>
      </c>
      <c r="AO9" s="92"/>
      <c r="AP9" s="92"/>
      <c r="AQ9" s="92"/>
      <c r="AR9" s="92"/>
    </row>
    <row r="10" spans="1:44" s="65" customFormat="1" x14ac:dyDescent="0.2">
      <c r="A10" s="62" t="s">
        <v>53</v>
      </c>
      <c r="B10" s="162"/>
      <c r="C10" s="86">
        <v>0.33</v>
      </c>
      <c r="D10" s="86">
        <v>0.55000000000000004</v>
      </c>
      <c r="E10" s="86">
        <v>0.45</v>
      </c>
      <c r="F10" s="145">
        <v>0.02</v>
      </c>
      <c r="AK10" s="62" t="s">
        <v>53</v>
      </c>
      <c r="AL10" s="86">
        <f>AL7/AL9</f>
        <v>0.31704187873277406</v>
      </c>
      <c r="AM10" s="86">
        <f>AM7/AM9</f>
        <v>0.5547160378347431</v>
      </c>
      <c r="AN10" s="86">
        <f>AN7/AN9</f>
        <v>0.42059206264242593</v>
      </c>
      <c r="AO10" s="92"/>
      <c r="AP10" s="92"/>
      <c r="AQ10" s="92"/>
      <c r="AR10" s="92"/>
    </row>
    <row r="11" spans="1:44" s="65" customFormat="1" x14ac:dyDescent="0.2">
      <c r="A11" s="13"/>
      <c r="B11" s="61"/>
      <c r="C11" s="61"/>
      <c r="D11" s="61"/>
      <c r="AJ11" s="13"/>
      <c r="AK11" s="61"/>
      <c r="AL11" s="61"/>
      <c r="AM11" s="61"/>
      <c r="AN11" s="92"/>
      <c r="AO11" s="92"/>
      <c r="AP11" s="92"/>
      <c r="AQ11" s="92"/>
    </row>
    <row r="12" spans="1:44" s="65" customFormat="1" x14ac:dyDescent="0.2">
      <c r="A12" s="13"/>
      <c r="B12" s="61"/>
      <c r="C12" s="61"/>
      <c r="D12" s="61"/>
      <c r="O12" s="163"/>
      <c r="AJ12" s="13"/>
      <c r="AK12" s="61"/>
      <c r="AL12" s="61"/>
      <c r="AM12" s="61"/>
      <c r="AN12" s="92"/>
      <c r="AO12" s="92"/>
      <c r="AP12" s="92"/>
      <c r="AQ12" s="92"/>
    </row>
    <row r="13" spans="1:44" x14ac:dyDescent="0.2">
      <c r="A13" s="95" t="s">
        <v>130</v>
      </c>
      <c r="I13" s="8"/>
      <c r="O13" s="164"/>
      <c r="AJ13" s="95" t="s">
        <v>56</v>
      </c>
    </row>
    <row r="14" spans="1:44" ht="15" x14ac:dyDescent="0.25">
      <c r="A14" s="64" t="s">
        <v>28</v>
      </c>
      <c r="B14" s="63" t="s">
        <v>0</v>
      </c>
      <c r="C14" s="63" t="s">
        <v>1</v>
      </c>
      <c r="D14" s="63" t="s">
        <v>2</v>
      </c>
      <c r="E14" s="67" t="s">
        <v>3</v>
      </c>
      <c r="F14" s="67" t="s">
        <v>4</v>
      </c>
      <c r="G14" s="67" t="s">
        <v>19</v>
      </c>
      <c r="H14" s="67" t="s">
        <v>68</v>
      </c>
      <c r="I14" s="151" t="s">
        <v>74</v>
      </c>
      <c r="O14" s="165"/>
      <c r="AJ14" s="64" t="s">
        <v>28</v>
      </c>
      <c r="AK14" s="63" t="s">
        <v>0</v>
      </c>
      <c r="AL14" s="63" t="s">
        <v>1</v>
      </c>
      <c r="AM14" s="63" t="s">
        <v>2</v>
      </c>
      <c r="AN14" s="67" t="s">
        <v>3</v>
      </c>
      <c r="AO14" s="67" t="s">
        <v>4</v>
      </c>
      <c r="AP14" s="67" t="s">
        <v>19</v>
      </c>
      <c r="AQ14" s="67" t="s">
        <v>68</v>
      </c>
    </row>
    <row r="15" spans="1:44" x14ac:dyDescent="0.2">
      <c r="A15" s="64" t="s">
        <v>7</v>
      </c>
      <c r="B15" s="85">
        <f t="shared" ref="B15:H17" si="0">ROUND(AK15,-2)</f>
        <v>269700</v>
      </c>
      <c r="C15" s="85">
        <f t="shared" si="0"/>
        <v>336300</v>
      </c>
      <c r="D15" s="85">
        <f t="shared" si="0"/>
        <v>308300</v>
      </c>
      <c r="E15" s="85">
        <f t="shared" si="0"/>
        <v>273800</v>
      </c>
      <c r="F15" s="85">
        <f t="shared" si="0"/>
        <v>285100</v>
      </c>
      <c r="G15" s="85">
        <f t="shared" si="0"/>
        <v>305600</v>
      </c>
      <c r="H15" s="85">
        <f t="shared" si="0"/>
        <v>318500</v>
      </c>
      <c r="I15" s="148">
        <v>326626.15610287141</v>
      </c>
      <c r="O15" s="166"/>
      <c r="AJ15" s="64" t="s">
        <v>7</v>
      </c>
      <c r="AK15" s="85">
        <v>269660</v>
      </c>
      <c r="AL15" s="85">
        <f>AL17-AL16</f>
        <v>336261</v>
      </c>
      <c r="AM15" s="85">
        <v>308321.90615997597</v>
      </c>
      <c r="AN15" s="85">
        <f>AN17-AN16</f>
        <v>273843.30601111124</v>
      </c>
      <c r="AO15" s="85">
        <f>AO17-AO16</f>
        <v>285099.50000000012</v>
      </c>
      <c r="AP15" s="85">
        <v>305559</v>
      </c>
      <c r="AQ15" s="123">
        <v>318531.5</v>
      </c>
    </row>
    <row r="16" spans="1:44" x14ac:dyDescent="0.2">
      <c r="A16" s="64" t="s">
        <v>54</v>
      </c>
      <c r="B16" s="85">
        <f t="shared" si="0"/>
        <v>655200</v>
      </c>
      <c r="C16" s="85">
        <f t="shared" si="0"/>
        <v>679100</v>
      </c>
      <c r="D16" s="85">
        <f t="shared" si="0"/>
        <v>698200</v>
      </c>
      <c r="E16" s="85">
        <f t="shared" si="0"/>
        <v>711400</v>
      </c>
      <c r="F16" s="85">
        <f t="shared" si="0"/>
        <v>702700</v>
      </c>
      <c r="G16" s="85">
        <f t="shared" si="0"/>
        <v>707700</v>
      </c>
      <c r="H16" s="85">
        <f t="shared" si="0"/>
        <v>686200</v>
      </c>
      <c r="I16" s="148">
        <v>654456.72818284284</v>
      </c>
      <c r="O16" s="166"/>
      <c r="AJ16" s="64" t="s">
        <v>54</v>
      </c>
      <c r="AK16" s="85">
        <v>655195.54971824761</v>
      </c>
      <c r="AL16" s="85">
        <v>679119</v>
      </c>
      <c r="AM16" s="85">
        <f>AM17-AM15</f>
        <v>698168.65184002393</v>
      </c>
      <c r="AN16" s="85">
        <v>711408.28509999998</v>
      </c>
      <c r="AO16" s="85">
        <v>702667.44199999992</v>
      </c>
      <c r="AP16" s="85">
        <f>AP17-AP15</f>
        <v>707710.57142857136</v>
      </c>
      <c r="AQ16" s="123">
        <v>686167</v>
      </c>
    </row>
    <row r="17" spans="1:43" x14ac:dyDescent="0.2">
      <c r="A17" s="64" t="s">
        <v>12</v>
      </c>
      <c r="B17" s="85">
        <f t="shared" si="0"/>
        <v>924900</v>
      </c>
      <c r="C17" s="85">
        <f t="shared" si="0"/>
        <v>1015400</v>
      </c>
      <c r="D17" s="85">
        <f t="shared" si="0"/>
        <v>1006500</v>
      </c>
      <c r="E17" s="85">
        <f t="shared" si="0"/>
        <v>985300</v>
      </c>
      <c r="F17" s="85">
        <f t="shared" si="0"/>
        <v>987800</v>
      </c>
      <c r="G17" s="85">
        <f t="shared" si="0"/>
        <v>1013300</v>
      </c>
      <c r="H17" s="85">
        <f t="shared" si="0"/>
        <v>1004700</v>
      </c>
      <c r="I17" s="148">
        <v>981082.88428571424</v>
      </c>
      <c r="O17" s="165"/>
      <c r="AJ17" s="64" t="s">
        <v>12</v>
      </c>
      <c r="AK17" s="85">
        <f>AK15+AK16</f>
        <v>924855.54971824761</v>
      </c>
      <c r="AL17" s="85">
        <v>1015380</v>
      </c>
      <c r="AM17" s="85">
        <v>1006490.558</v>
      </c>
      <c r="AN17" s="85">
        <v>985251.59111111122</v>
      </c>
      <c r="AO17" s="85">
        <v>987766.94200000004</v>
      </c>
      <c r="AP17" s="85">
        <v>1013269.5714285714</v>
      </c>
      <c r="AQ17" s="123">
        <v>1004698</v>
      </c>
    </row>
    <row r="18" spans="1:43" s="65" customFormat="1" x14ac:dyDescent="0.2">
      <c r="A18" s="64" t="s">
        <v>30</v>
      </c>
      <c r="B18" s="86">
        <f t="shared" ref="B18:H18" si="1">AK18</f>
        <v>0.29156985659236245</v>
      </c>
      <c r="C18" s="86">
        <f t="shared" si="1"/>
        <v>0.33116764167109852</v>
      </c>
      <c r="D18" s="86">
        <f t="shared" si="1"/>
        <v>0.30633362996732255</v>
      </c>
      <c r="E18" s="86">
        <f t="shared" si="1"/>
        <v>0.2779425158829596</v>
      </c>
      <c r="F18" s="86">
        <f t="shared" si="1"/>
        <v>0.28863033158686141</v>
      </c>
      <c r="G18" s="86">
        <f t="shared" si="1"/>
        <v>0.30155746172186304</v>
      </c>
      <c r="H18" s="86">
        <f t="shared" si="1"/>
        <v>0.31704203651246443</v>
      </c>
      <c r="I18" s="86">
        <v>0.33</v>
      </c>
      <c r="O18" s="166"/>
      <c r="AJ18" s="64" t="s">
        <v>30</v>
      </c>
      <c r="AK18" s="86">
        <f t="shared" ref="AK18:AQ18" si="2">AK15/AK17</f>
        <v>0.29156985659236245</v>
      </c>
      <c r="AL18" s="86">
        <f t="shared" si="2"/>
        <v>0.33116764167109852</v>
      </c>
      <c r="AM18" s="86">
        <f t="shared" si="2"/>
        <v>0.30633362996732255</v>
      </c>
      <c r="AN18" s="86">
        <f t="shared" si="2"/>
        <v>0.2779425158829596</v>
      </c>
      <c r="AO18" s="86">
        <f t="shared" si="2"/>
        <v>0.28863033158686141</v>
      </c>
      <c r="AP18" s="86">
        <f t="shared" si="2"/>
        <v>0.30155746172186304</v>
      </c>
      <c r="AQ18" s="86">
        <f t="shared" si="2"/>
        <v>0.31704203651246443</v>
      </c>
    </row>
    <row r="19" spans="1:43" s="55" customFormat="1" x14ac:dyDescent="0.2">
      <c r="A19" s="13"/>
      <c r="B19" s="66"/>
      <c r="C19" s="66"/>
      <c r="D19" s="66"/>
      <c r="E19" s="66"/>
      <c r="F19" s="66"/>
      <c r="G19" s="66"/>
      <c r="O19" s="163"/>
      <c r="AJ19" s="13"/>
      <c r="AK19" s="66"/>
      <c r="AL19" s="66"/>
      <c r="AM19" s="66"/>
      <c r="AN19" s="66"/>
      <c r="AO19" s="66"/>
      <c r="AP19" s="66"/>
      <c r="AQ19" s="94"/>
    </row>
    <row r="20" spans="1:43" s="55" customFormat="1" x14ac:dyDescent="0.2">
      <c r="A20" s="13"/>
      <c r="B20" s="66"/>
      <c r="C20" s="66"/>
      <c r="D20" s="66"/>
      <c r="E20" s="66"/>
      <c r="F20" s="66"/>
      <c r="G20" s="66"/>
      <c r="O20" s="165"/>
      <c r="AJ20" s="13"/>
      <c r="AK20" s="66"/>
      <c r="AL20" s="66"/>
      <c r="AM20" s="66"/>
      <c r="AN20" s="66"/>
      <c r="AO20" s="66"/>
      <c r="AP20" s="66"/>
      <c r="AQ20" s="94"/>
    </row>
    <row r="21" spans="1:43" s="55" customFormat="1" x14ac:dyDescent="0.2">
      <c r="A21" s="70" t="s">
        <v>131</v>
      </c>
      <c r="B21" s="65"/>
      <c r="C21" s="65"/>
      <c r="D21" s="65"/>
      <c r="E21" s="65"/>
      <c r="F21" s="65"/>
      <c r="G21" s="65"/>
      <c r="O21" s="164"/>
      <c r="AJ21" s="70" t="s">
        <v>57</v>
      </c>
      <c r="AK21" s="92"/>
      <c r="AL21" s="92"/>
      <c r="AM21" s="92"/>
      <c r="AN21" s="92"/>
      <c r="AO21" s="92"/>
      <c r="AP21" s="92"/>
      <c r="AQ21" s="94"/>
    </row>
    <row r="22" spans="1:43" s="65" customFormat="1" ht="15" x14ac:dyDescent="0.25">
      <c r="A22" s="64" t="s">
        <v>28</v>
      </c>
      <c r="B22" s="63" t="s">
        <v>0</v>
      </c>
      <c r="C22" s="63" t="s">
        <v>1</v>
      </c>
      <c r="D22" s="63" t="s">
        <v>2</v>
      </c>
      <c r="E22" s="67" t="s">
        <v>3</v>
      </c>
      <c r="F22" s="67" t="s">
        <v>4</v>
      </c>
      <c r="G22" s="67" t="s">
        <v>19</v>
      </c>
      <c r="H22" s="67" t="s">
        <v>68</v>
      </c>
      <c r="I22" s="151" t="s">
        <v>74</v>
      </c>
      <c r="AJ22" s="64" t="s">
        <v>28</v>
      </c>
      <c r="AK22" s="63" t="s">
        <v>0</v>
      </c>
      <c r="AL22" s="63" t="s">
        <v>1</v>
      </c>
      <c r="AM22" s="63" t="s">
        <v>2</v>
      </c>
      <c r="AN22" s="67" t="s">
        <v>3</v>
      </c>
      <c r="AO22" s="67" t="s">
        <v>4</v>
      </c>
      <c r="AP22" s="67" t="s">
        <v>19</v>
      </c>
      <c r="AQ22" s="67" t="s">
        <v>68</v>
      </c>
    </row>
    <row r="23" spans="1:43" x14ac:dyDescent="0.2">
      <c r="A23" s="64" t="s">
        <v>9</v>
      </c>
      <c r="B23" s="85">
        <f>ROUND(AK23,-2)</f>
        <v>57200</v>
      </c>
      <c r="C23" s="85">
        <f t="shared" ref="C23:C25" si="3">ROUND(AL23,-2)</f>
        <v>63400</v>
      </c>
      <c r="D23" s="85">
        <f t="shared" ref="D23:D25" si="4">ROUND(AM23,-2)</f>
        <v>63800</v>
      </c>
      <c r="E23" s="85">
        <f t="shared" ref="E23:E25" si="5">ROUND(AN23,-2)</f>
        <v>59700</v>
      </c>
      <c r="F23" s="85">
        <f t="shared" ref="F23:F25" si="6">ROUND(AO23,-2)</f>
        <v>62900</v>
      </c>
      <c r="G23" s="85">
        <v>58400</v>
      </c>
      <c r="H23" s="85">
        <f t="shared" ref="H23:H25" si="7">ROUND(AQ23,-2)</f>
        <v>68800</v>
      </c>
      <c r="I23" s="148">
        <v>66611.53</v>
      </c>
      <c r="AJ23" s="64" t="s">
        <v>9</v>
      </c>
      <c r="AK23" s="85">
        <v>57158.578000000001</v>
      </c>
      <c r="AL23" s="85">
        <f>AL25-AL24</f>
        <v>63361</v>
      </c>
      <c r="AM23" s="85">
        <v>63751.664000000012</v>
      </c>
      <c r="AN23" s="85">
        <f>AN25-AN24</f>
        <v>59708.51999999999</v>
      </c>
      <c r="AO23" s="85">
        <f>AO25-AO24</f>
        <v>62942</v>
      </c>
      <c r="AP23" s="85">
        <f>AM7</f>
        <v>68792</v>
      </c>
      <c r="AQ23" s="119">
        <f>AQ25-AQ24</f>
        <v>68792</v>
      </c>
    </row>
    <row r="24" spans="1:43" s="1" customFormat="1" x14ac:dyDescent="0.2">
      <c r="A24" s="64" t="s">
        <v>8</v>
      </c>
      <c r="B24" s="85">
        <f t="shared" ref="B24:B25" si="8">ROUND(AK24,-2)</f>
        <v>82600</v>
      </c>
      <c r="C24" s="85">
        <f t="shared" si="3"/>
        <v>86300</v>
      </c>
      <c r="D24" s="85">
        <f t="shared" si="4"/>
        <v>79500</v>
      </c>
      <c r="E24" s="85">
        <f t="shared" si="5"/>
        <v>80700</v>
      </c>
      <c r="F24" s="85">
        <f t="shared" si="6"/>
        <v>71600</v>
      </c>
      <c r="G24" s="85">
        <v>67600</v>
      </c>
      <c r="H24" s="85">
        <f t="shared" si="7"/>
        <v>55200</v>
      </c>
      <c r="I24" s="148">
        <v>55192</v>
      </c>
      <c r="AJ24" s="64" t="s">
        <v>8</v>
      </c>
      <c r="AK24" s="85">
        <v>82628.9615754275</v>
      </c>
      <c r="AL24" s="85">
        <v>86341</v>
      </c>
      <c r="AM24" s="85">
        <f>AM25-AM23</f>
        <v>79524.922999999981</v>
      </c>
      <c r="AN24" s="85">
        <v>80668.22</v>
      </c>
      <c r="AO24" s="85">
        <v>71632</v>
      </c>
      <c r="AP24" s="85">
        <f>AM8</f>
        <v>55221</v>
      </c>
      <c r="AQ24" s="118">
        <v>55221</v>
      </c>
    </row>
    <row r="25" spans="1:43" x14ac:dyDescent="0.2">
      <c r="A25" s="64" t="s">
        <v>13</v>
      </c>
      <c r="B25" s="85">
        <f t="shared" si="8"/>
        <v>139800</v>
      </c>
      <c r="C25" s="85">
        <f t="shared" si="3"/>
        <v>149700</v>
      </c>
      <c r="D25" s="85">
        <f t="shared" si="4"/>
        <v>143300</v>
      </c>
      <c r="E25" s="85">
        <f t="shared" si="5"/>
        <v>140400</v>
      </c>
      <c r="F25" s="85">
        <f t="shared" si="6"/>
        <v>134600</v>
      </c>
      <c r="G25" s="85">
        <v>126000</v>
      </c>
      <c r="H25" s="85">
        <f t="shared" si="7"/>
        <v>124000</v>
      </c>
      <c r="I25" s="148">
        <v>121804</v>
      </c>
      <c r="AJ25" s="64" t="s">
        <v>13</v>
      </c>
      <c r="AK25" s="85">
        <f>AK23+AK24</f>
        <v>139787.53957542751</v>
      </c>
      <c r="AL25" s="85">
        <v>149702</v>
      </c>
      <c r="AM25" s="85">
        <v>143276.587</v>
      </c>
      <c r="AN25" s="85">
        <v>140376.74</v>
      </c>
      <c r="AO25" s="85">
        <v>134574</v>
      </c>
      <c r="AP25" s="85">
        <f>AM9</f>
        <v>124013</v>
      </c>
      <c r="AQ25" s="118">
        <v>124013</v>
      </c>
    </row>
    <row r="26" spans="1:43" s="65" customFormat="1" x14ac:dyDescent="0.2">
      <c r="A26" s="64" t="s">
        <v>30</v>
      </c>
      <c r="B26" s="86">
        <f>AK26</f>
        <v>0.40889608740239675</v>
      </c>
      <c r="C26" s="86">
        <f t="shared" ref="C26" si="9">AL26</f>
        <v>0.42324751840322772</v>
      </c>
      <c r="D26" s="86">
        <f t="shared" ref="D26" si="10">AM26</f>
        <v>0.44495521100038493</v>
      </c>
      <c r="E26" s="86">
        <f t="shared" ref="E26" si="11">AN26</f>
        <v>0.42534482564561615</v>
      </c>
      <c r="F26" s="86">
        <f t="shared" ref="F26" si="12">AO26</f>
        <v>0.46771293117541279</v>
      </c>
      <c r="G26" s="86">
        <v>0.46</v>
      </c>
      <c r="H26" s="86">
        <f t="shared" ref="H26" si="13">AQ26</f>
        <v>0.5547160378347431</v>
      </c>
      <c r="I26" s="86">
        <v>0.55000000000000004</v>
      </c>
      <c r="AJ26" s="64" t="s">
        <v>30</v>
      </c>
      <c r="AK26" s="86">
        <f t="shared" ref="AK26:AQ26" si="14">AK23/AK25</f>
        <v>0.40889608740239675</v>
      </c>
      <c r="AL26" s="86">
        <f t="shared" si="14"/>
        <v>0.42324751840322772</v>
      </c>
      <c r="AM26" s="86">
        <f t="shared" si="14"/>
        <v>0.44495521100038493</v>
      </c>
      <c r="AN26" s="86">
        <f t="shared" si="14"/>
        <v>0.42534482564561615</v>
      </c>
      <c r="AO26" s="86">
        <f t="shared" si="14"/>
        <v>0.46771293117541279</v>
      </c>
      <c r="AP26" s="86">
        <f t="shared" si="14"/>
        <v>0.5547160378347431</v>
      </c>
      <c r="AQ26" s="86">
        <f t="shared" si="14"/>
        <v>0.5547160378347431</v>
      </c>
    </row>
    <row r="27" spans="1:43" s="65" customFormat="1" x14ac:dyDescent="0.2">
      <c r="A27" s="13"/>
      <c r="B27" s="66"/>
      <c r="C27" s="66"/>
      <c r="D27" s="66"/>
      <c r="E27" s="66"/>
      <c r="F27" s="66"/>
      <c r="G27" s="66"/>
      <c r="AJ27" s="13"/>
      <c r="AK27" s="66"/>
      <c r="AL27" s="66"/>
      <c r="AM27" s="66"/>
      <c r="AN27" s="66"/>
      <c r="AO27" s="66"/>
      <c r="AP27" s="66"/>
      <c r="AQ27" s="92"/>
    </row>
    <row r="28" spans="1:43" s="65" customFormat="1" x14ac:dyDescent="0.2">
      <c r="A28" s="13"/>
      <c r="B28" s="66"/>
      <c r="C28" s="66"/>
      <c r="D28" s="66"/>
      <c r="E28" s="66"/>
      <c r="F28" s="66"/>
      <c r="G28" s="66"/>
      <c r="AJ28" s="13"/>
      <c r="AK28" s="66"/>
      <c r="AL28" s="66"/>
      <c r="AM28" s="66"/>
      <c r="AN28" s="66"/>
      <c r="AO28" s="66"/>
      <c r="AP28" s="66"/>
      <c r="AQ28" s="92"/>
    </row>
    <row r="29" spans="1:43" s="65" customFormat="1" x14ac:dyDescent="0.2">
      <c r="A29" s="70" t="s">
        <v>132</v>
      </c>
      <c r="AJ29" s="70" t="s">
        <v>58</v>
      </c>
      <c r="AK29" s="92"/>
      <c r="AL29" s="92"/>
      <c r="AM29" s="92"/>
      <c r="AN29" s="92"/>
      <c r="AO29" s="92"/>
      <c r="AP29" s="92"/>
      <c r="AQ29" s="92"/>
    </row>
    <row r="30" spans="1:43" s="65" customFormat="1" ht="15" x14ac:dyDescent="0.25">
      <c r="A30" s="7" t="s">
        <v>28</v>
      </c>
      <c r="B30" s="6" t="s">
        <v>0</v>
      </c>
      <c r="C30" s="6" t="s">
        <v>1</v>
      </c>
      <c r="D30" s="6" t="s">
        <v>2</v>
      </c>
      <c r="E30" s="4" t="s">
        <v>3</v>
      </c>
      <c r="F30" s="4" t="s">
        <v>4</v>
      </c>
      <c r="G30" s="4" t="s">
        <v>19</v>
      </c>
      <c r="H30" s="67" t="s">
        <v>68</v>
      </c>
      <c r="I30" s="151" t="s">
        <v>74</v>
      </c>
      <c r="AJ30" s="7" t="s">
        <v>28</v>
      </c>
      <c r="AK30" s="6" t="s">
        <v>0</v>
      </c>
      <c r="AL30" s="6" t="s">
        <v>1</v>
      </c>
      <c r="AM30" s="6" t="s">
        <v>2</v>
      </c>
      <c r="AN30" s="4" t="s">
        <v>3</v>
      </c>
      <c r="AO30" s="4" t="s">
        <v>4</v>
      </c>
      <c r="AP30" s="4" t="s">
        <v>19</v>
      </c>
      <c r="AQ30" s="67" t="s">
        <v>68</v>
      </c>
    </row>
    <row r="31" spans="1:43" s="1" customFormat="1" x14ac:dyDescent="0.2">
      <c r="A31" s="7" t="s">
        <v>134</v>
      </c>
      <c r="B31" s="85">
        <f>ROUND(AK31,-2)</f>
        <v>115900</v>
      </c>
      <c r="C31" s="85">
        <f t="shared" ref="C31:C33" si="15">ROUND(AL31,-2)</f>
        <v>150500</v>
      </c>
      <c r="D31" s="85">
        <f t="shared" ref="D31:D33" si="16">ROUND(AM31,-2)</f>
        <v>123900</v>
      </c>
      <c r="E31" s="85">
        <f t="shared" ref="E31:E33" si="17">ROUND(AN31,-2)</f>
        <v>100400</v>
      </c>
      <c r="F31" s="85">
        <f t="shared" ref="F31:F33" si="18">ROUND(AO31,-2)</f>
        <v>139300</v>
      </c>
      <c r="G31" s="85">
        <f t="shared" ref="G31:H33" si="19">ROUND(AP31,-2)</f>
        <v>140700</v>
      </c>
      <c r="H31" s="85">
        <f t="shared" si="19"/>
        <v>152600</v>
      </c>
      <c r="I31" s="150">
        <v>165227.99</v>
      </c>
      <c r="AJ31" s="7" t="s">
        <v>11</v>
      </c>
      <c r="AK31" s="99">
        <v>115887.28393058899</v>
      </c>
      <c r="AL31" s="99">
        <f>AL33-AL32</f>
        <v>150536</v>
      </c>
      <c r="AM31" s="99">
        <v>123925.620409</v>
      </c>
      <c r="AN31" s="99">
        <f>AN33-AN32</f>
        <v>100404.41999999998</v>
      </c>
      <c r="AO31" s="99">
        <f>AO33-AO32</f>
        <v>139277.19</v>
      </c>
      <c r="AP31" s="85">
        <v>140650</v>
      </c>
      <c r="AQ31" s="119">
        <f>AQ33-AQ32</f>
        <v>152598.59000000003</v>
      </c>
    </row>
    <row r="32" spans="1:43" x14ac:dyDescent="0.2">
      <c r="A32" s="7" t="s">
        <v>133</v>
      </c>
      <c r="B32" s="85">
        <f t="shared" ref="B32:B33" si="20">ROUND(AK32,-2)</f>
        <v>227600</v>
      </c>
      <c r="C32" s="85">
        <f t="shared" si="15"/>
        <v>176400</v>
      </c>
      <c r="D32" s="85">
        <f t="shared" si="16"/>
        <v>194000</v>
      </c>
      <c r="E32" s="85">
        <f t="shared" si="17"/>
        <v>195500</v>
      </c>
      <c r="F32" s="85">
        <f t="shared" si="18"/>
        <v>239200</v>
      </c>
      <c r="G32" s="85">
        <f t="shared" si="19"/>
        <v>203900</v>
      </c>
      <c r="H32" s="85">
        <f t="shared" si="19"/>
        <v>210200</v>
      </c>
      <c r="I32" s="150">
        <v>198808</v>
      </c>
      <c r="AJ32" s="7" t="s">
        <v>10</v>
      </c>
      <c r="AK32" s="99">
        <v>227553.27122418123</v>
      </c>
      <c r="AL32" s="99">
        <v>176404</v>
      </c>
      <c r="AM32" s="99">
        <f>AM33-AM31</f>
        <v>193987.65268099998</v>
      </c>
      <c r="AN32" s="99">
        <v>195457.58000000002</v>
      </c>
      <c r="AO32" s="99">
        <v>239187.95</v>
      </c>
      <c r="AP32" s="85">
        <f>AP33-AP31</f>
        <v>203858.24599999998</v>
      </c>
      <c r="AQ32" s="109">
        <v>210219.40999999997</v>
      </c>
    </row>
    <row r="33" spans="1:44" x14ac:dyDescent="0.2">
      <c r="A33" s="7" t="s">
        <v>14</v>
      </c>
      <c r="B33" s="85">
        <f t="shared" si="20"/>
        <v>343400</v>
      </c>
      <c r="C33" s="85">
        <f t="shared" si="15"/>
        <v>326900</v>
      </c>
      <c r="D33" s="85">
        <f t="shared" si="16"/>
        <v>317900</v>
      </c>
      <c r="E33" s="85">
        <f t="shared" si="17"/>
        <v>295900</v>
      </c>
      <c r="F33" s="85">
        <f t="shared" si="18"/>
        <v>378500</v>
      </c>
      <c r="G33" s="85">
        <f t="shared" si="19"/>
        <v>344500</v>
      </c>
      <c r="H33" s="85">
        <f t="shared" si="19"/>
        <v>362800</v>
      </c>
      <c r="I33" s="150">
        <v>364036.33999999997</v>
      </c>
      <c r="AJ33" s="7" t="s">
        <v>14</v>
      </c>
      <c r="AK33" s="99">
        <f>AK31+AK32</f>
        <v>343440.55515477021</v>
      </c>
      <c r="AL33" s="99">
        <v>326940</v>
      </c>
      <c r="AM33" s="99">
        <v>317913.27308999997</v>
      </c>
      <c r="AN33" s="99">
        <v>295862</v>
      </c>
      <c r="AO33" s="99">
        <v>378465.14</v>
      </c>
      <c r="AP33" s="85">
        <v>344508.24599999998</v>
      </c>
      <c r="AQ33" s="118">
        <v>362818</v>
      </c>
    </row>
    <row r="34" spans="1:44" s="65" customFormat="1" x14ac:dyDescent="0.2">
      <c r="A34" s="64" t="s">
        <v>30</v>
      </c>
      <c r="B34" s="86">
        <f>AK34</f>
        <v>0.33743040008296288</v>
      </c>
      <c r="C34" s="86">
        <f t="shared" ref="C34" si="21">AL34</f>
        <v>0.46043922432250567</v>
      </c>
      <c r="D34" s="86">
        <f t="shared" ref="D34" si="22">AM34</f>
        <v>0.38980952007598985</v>
      </c>
      <c r="E34" s="86">
        <f t="shared" ref="E34" si="23">AN34</f>
        <v>0.33936233784669873</v>
      </c>
      <c r="F34" s="86">
        <f t="shared" ref="F34" si="24">AO34</f>
        <v>0.36800533333136043</v>
      </c>
      <c r="G34" s="86">
        <f t="shared" ref="G34:H34" si="25">AP34</f>
        <v>0.40826308697412139</v>
      </c>
      <c r="H34" s="86">
        <f t="shared" si="25"/>
        <v>0.42059266629549807</v>
      </c>
      <c r="I34" s="86">
        <v>0.45</v>
      </c>
      <c r="AJ34" s="64" t="s">
        <v>30</v>
      </c>
      <c r="AK34" s="86">
        <f>AK31/AK33</f>
        <v>0.33743040008296288</v>
      </c>
      <c r="AL34" s="86">
        <f>AL31/AL33</f>
        <v>0.46043922432250567</v>
      </c>
      <c r="AM34" s="86">
        <f>AM31/AM33</f>
        <v>0.38980952007598985</v>
      </c>
      <c r="AN34" s="86">
        <f>AN31/AN33</f>
        <v>0.33936233784669873</v>
      </c>
      <c r="AO34" s="86">
        <f>AO31/AO33</f>
        <v>0.36800533333136043</v>
      </c>
      <c r="AP34" s="86">
        <f t="shared" ref="AP34:AQ34" si="26">AP31/AP33</f>
        <v>0.40826308697412139</v>
      </c>
      <c r="AQ34" s="86">
        <f t="shared" si="26"/>
        <v>0.42059266629549807</v>
      </c>
    </row>
    <row r="35" spans="1:44" s="65" customFormat="1" x14ac:dyDescent="0.2">
      <c r="A35" s="13"/>
      <c r="B35" s="61"/>
      <c r="C35" s="55"/>
      <c r="D35" s="61"/>
      <c r="E35" s="61"/>
      <c r="F35" s="61"/>
      <c r="G35" s="61"/>
      <c r="AJ35" s="13"/>
      <c r="AK35" s="61"/>
      <c r="AL35" s="94"/>
      <c r="AM35" s="61"/>
      <c r="AN35" s="61"/>
      <c r="AO35" s="61"/>
      <c r="AP35" s="61"/>
      <c r="AQ35" s="92"/>
    </row>
    <row r="37" spans="1:44" x14ac:dyDescent="0.2">
      <c r="A37" s="167" t="s">
        <v>135</v>
      </c>
      <c r="AI37" s="95" t="s">
        <v>60</v>
      </c>
      <c r="AJ37" s="92"/>
      <c r="AQ37"/>
    </row>
    <row r="38" spans="1:44" x14ac:dyDescent="0.2">
      <c r="A38" s="95" t="s">
        <v>61</v>
      </c>
      <c r="AI38" s="95" t="s">
        <v>61</v>
      </c>
      <c r="AJ38" s="92"/>
      <c r="AQ38"/>
    </row>
    <row r="39" spans="1:44" x14ac:dyDescent="0.2">
      <c r="A39" s="64" t="s">
        <v>28</v>
      </c>
      <c r="B39" s="64" t="s">
        <v>0</v>
      </c>
      <c r="C39" s="64" t="s">
        <v>1</v>
      </c>
      <c r="D39" s="64" t="s">
        <v>2</v>
      </c>
      <c r="E39" s="64" t="s">
        <v>3</v>
      </c>
      <c r="F39" s="64" t="s">
        <v>4</v>
      </c>
      <c r="G39" s="67" t="s">
        <v>19</v>
      </c>
      <c r="H39" s="67" t="s">
        <v>68</v>
      </c>
      <c r="I39" s="151" t="s">
        <v>74</v>
      </c>
      <c r="J39" s="142"/>
      <c r="AI39" s="64" t="s">
        <v>28</v>
      </c>
      <c r="AJ39" s="64" t="s">
        <v>0</v>
      </c>
      <c r="AK39" s="64" t="s">
        <v>1</v>
      </c>
      <c r="AL39" s="64" t="s">
        <v>2</v>
      </c>
      <c r="AM39" s="64" t="s">
        <v>3</v>
      </c>
      <c r="AN39" s="64" t="s">
        <v>4</v>
      </c>
      <c r="AO39" s="67" t="s">
        <v>19</v>
      </c>
      <c r="AP39" s="67" t="s">
        <v>68</v>
      </c>
      <c r="AQ39"/>
    </row>
    <row r="40" spans="1:44" x14ac:dyDescent="0.2">
      <c r="A40" s="64" t="s">
        <v>7</v>
      </c>
      <c r="B40" s="85">
        <f t="shared" ref="B40:H40" si="27">ROUND(AJ40,-2)</f>
        <v>237300</v>
      </c>
      <c r="C40" s="85">
        <f t="shared" si="27"/>
        <v>299200</v>
      </c>
      <c r="D40" s="85">
        <f t="shared" si="27"/>
        <v>275700</v>
      </c>
      <c r="E40" s="85">
        <f t="shared" si="27"/>
        <v>230800</v>
      </c>
      <c r="F40" s="85">
        <f t="shared" si="27"/>
        <v>239200</v>
      </c>
      <c r="G40" s="85">
        <f t="shared" si="27"/>
        <v>261500</v>
      </c>
      <c r="H40" s="85">
        <f t="shared" si="27"/>
        <v>272400</v>
      </c>
      <c r="I40" s="150">
        <v>289743.29610287142</v>
      </c>
      <c r="L40" s="89"/>
      <c r="M40" s="89"/>
      <c r="AI40" s="64" t="s">
        <v>7</v>
      </c>
      <c r="AJ40" s="85">
        <v>237345.210949828</v>
      </c>
      <c r="AK40" s="85">
        <f>AL15-AL65</f>
        <v>299192</v>
      </c>
      <c r="AL40" s="85">
        <v>275726.04893121799</v>
      </c>
      <c r="AM40" s="85">
        <f>AN42-AN41</f>
        <v>230759.4800000001</v>
      </c>
      <c r="AN40" s="85">
        <f>AO42-AO41</f>
        <v>239185.90000000008</v>
      </c>
      <c r="AO40" s="97">
        <v>261506.44</v>
      </c>
      <c r="AP40" s="121">
        <f>AQ42-AQ41</f>
        <v>272413</v>
      </c>
      <c r="AQ40" s="104"/>
      <c r="AR40" s="104"/>
    </row>
    <row r="41" spans="1:44" x14ac:dyDescent="0.2">
      <c r="A41" s="64" t="s">
        <v>54</v>
      </c>
      <c r="B41" s="85">
        <f t="shared" ref="B41:B42" si="28">ROUND(AK41,-2)</f>
        <v>466800</v>
      </c>
      <c r="C41" s="85">
        <f t="shared" ref="C41:C42" si="29">ROUND(AL41,-2)</f>
        <v>442600</v>
      </c>
      <c r="D41" s="85">
        <f t="shared" ref="D41:D42" si="30">ROUND(AM41,-2)</f>
        <v>473100</v>
      </c>
      <c r="E41" s="85">
        <f t="shared" ref="E41:E42" si="31">ROUND(AN41,-2)</f>
        <v>507600</v>
      </c>
      <c r="F41" s="85">
        <f t="shared" ref="F41:F42" si="32">ROUND(AO41,-2)</f>
        <v>510500</v>
      </c>
      <c r="G41" s="85">
        <f t="shared" ref="G41:H42" si="33">ROUND(AP41,-2)</f>
        <v>510200</v>
      </c>
      <c r="H41" s="85">
        <f t="shared" si="33"/>
        <v>493700</v>
      </c>
      <c r="I41" s="150">
        <v>508620.87389712856</v>
      </c>
      <c r="AJ41" s="64" t="s">
        <v>54</v>
      </c>
      <c r="AK41" s="85">
        <v>466768.51924211602</v>
      </c>
      <c r="AL41" s="85">
        <f>AL16-AL66</f>
        <v>442584</v>
      </c>
      <c r="AM41" s="85">
        <f>AM42-AL40</f>
        <v>473126.24106878205</v>
      </c>
      <c r="AN41" s="85">
        <v>507586</v>
      </c>
      <c r="AO41" s="85">
        <v>510451.14999999997</v>
      </c>
      <c r="AP41" s="97">
        <v>510173.13142857101</v>
      </c>
      <c r="AQ41" s="120">
        <v>493692</v>
      </c>
    </row>
    <row r="42" spans="1:44" x14ac:dyDescent="0.2">
      <c r="A42" s="64" t="s">
        <v>12</v>
      </c>
      <c r="B42" s="85">
        <f t="shared" si="28"/>
        <v>704100</v>
      </c>
      <c r="C42" s="85">
        <f t="shared" si="29"/>
        <v>741800</v>
      </c>
      <c r="D42" s="85">
        <f t="shared" si="30"/>
        <v>748900</v>
      </c>
      <c r="E42" s="85">
        <f t="shared" si="31"/>
        <v>738300</v>
      </c>
      <c r="F42" s="85">
        <f t="shared" si="32"/>
        <v>749600</v>
      </c>
      <c r="G42" s="85">
        <f t="shared" si="33"/>
        <v>771700</v>
      </c>
      <c r="H42" s="85">
        <f t="shared" si="33"/>
        <v>766100</v>
      </c>
      <c r="I42" s="150">
        <v>798364.16999999993</v>
      </c>
      <c r="K42" s="92"/>
      <c r="AJ42" s="64" t="s">
        <v>12</v>
      </c>
      <c r="AK42" s="85">
        <f>AK41+AJ40</f>
        <v>704113.73019194405</v>
      </c>
      <c r="AL42" s="85">
        <f>AL17-AL67</f>
        <v>741776</v>
      </c>
      <c r="AM42" s="85">
        <v>748852.29</v>
      </c>
      <c r="AN42" s="85">
        <v>738345.4800000001</v>
      </c>
      <c r="AO42" s="85">
        <v>749637.05</v>
      </c>
      <c r="AP42" s="97">
        <v>771679.57142857136</v>
      </c>
      <c r="AQ42" s="120">
        <v>766105</v>
      </c>
    </row>
    <row r="43" spans="1:44" s="65" customFormat="1" x14ac:dyDescent="0.2">
      <c r="A43" s="64" t="s">
        <v>30</v>
      </c>
      <c r="B43" s="86">
        <f>AK43</f>
        <v>0.33708362835805916</v>
      </c>
      <c r="C43" s="86">
        <f t="shared" ref="C43" si="34">AL43</f>
        <v>0.40334548435107093</v>
      </c>
      <c r="D43" s="86">
        <f t="shared" ref="D43" si="35">AM43</f>
        <v>0.36819817821645168</v>
      </c>
      <c r="E43" s="86">
        <f t="shared" ref="E43" si="36">AN43</f>
        <v>0.31253591475903675</v>
      </c>
      <c r="F43" s="86">
        <f t="shared" ref="F43" si="37">AO43</f>
        <v>0.31906894142972264</v>
      </c>
      <c r="G43" s="86">
        <f t="shared" ref="G43:H43" si="38">AP43</f>
        <v>0.33887956825899429</v>
      </c>
      <c r="H43" s="86">
        <f t="shared" si="38"/>
        <v>0.35558180667140926</v>
      </c>
      <c r="I43" s="145">
        <v>0.36</v>
      </c>
      <c r="K43" s="92"/>
      <c r="AJ43" s="64" t="s">
        <v>30</v>
      </c>
      <c r="AK43" s="86">
        <f t="shared" ref="AK43:AQ43" si="39">AJ40/AK42</f>
        <v>0.33708362835805916</v>
      </c>
      <c r="AL43" s="86">
        <f t="shared" si="39"/>
        <v>0.40334548435107093</v>
      </c>
      <c r="AM43" s="86">
        <f t="shared" si="39"/>
        <v>0.36819817821645168</v>
      </c>
      <c r="AN43" s="86">
        <f t="shared" si="39"/>
        <v>0.31253591475903675</v>
      </c>
      <c r="AO43" s="86">
        <f t="shared" si="39"/>
        <v>0.31906894142972264</v>
      </c>
      <c r="AP43" s="86">
        <f t="shared" si="39"/>
        <v>0.33887956825899429</v>
      </c>
      <c r="AQ43" s="122">
        <f t="shared" si="39"/>
        <v>0.35558180667140926</v>
      </c>
    </row>
    <row r="44" spans="1:44" s="55" customFormat="1" x14ac:dyDescent="0.2">
      <c r="A44" s="13"/>
      <c r="B44" s="66"/>
      <c r="C44" s="66"/>
      <c r="D44" s="66"/>
      <c r="E44" s="66"/>
      <c r="F44" s="66"/>
      <c r="G44" s="66"/>
      <c r="K44" s="92"/>
      <c r="AJ44" s="13"/>
      <c r="AK44" s="66"/>
      <c r="AL44" s="66"/>
      <c r="AM44" s="66"/>
      <c r="AN44" s="66"/>
      <c r="AO44" s="66"/>
      <c r="AP44" s="66"/>
      <c r="AQ44" s="94"/>
    </row>
    <row r="45" spans="1:44" s="55" customFormat="1" x14ac:dyDescent="0.2">
      <c r="A45" s="13"/>
      <c r="B45" s="66"/>
      <c r="C45" s="66"/>
      <c r="D45" s="66"/>
      <c r="E45" s="66"/>
      <c r="F45" s="66"/>
      <c r="G45" s="66"/>
      <c r="K45" s="92"/>
      <c r="AJ45" s="13"/>
      <c r="AK45" s="66"/>
      <c r="AL45" s="66"/>
      <c r="AM45" s="66"/>
      <c r="AN45" s="66"/>
      <c r="AO45" s="66"/>
      <c r="AP45" s="66"/>
      <c r="AQ45" s="94"/>
    </row>
    <row r="46" spans="1:44" s="55" customFormat="1" x14ac:dyDescent="0.2">
      <c r="A46" s="70" t="s">
        <v>62</v>
      </c>
      <c r="B46" s="61"/>
      <c r="D46" s="61"/>
      <c r="E46" s="61"/>
      <c r="F46" s="61"/>
      <c r="G46" s="61"/>
      <c r="AJ46" s="70" t="s">
        <v>62</v>
      </c>
      <c r="AK46" s="61"/>
      <c r="AL46" s="94"/>
      <c r="AM46" s="61"/>
      <c r="AN46" s="61"/>
      <c r="AO46" s="61"/>
      <c r="AP46" s="61"/>
      <c r="AQ46" s="94"/>
    </row>
    <row r="47" spans="1:44" s="65" customFormat="1" x14ac:dyDescent="0.2">
      <c r="A47" s="64" t="s">
        <v>28</v>
      </c>
      <c r="B47" s="64" t="s">
        <v>0</v>
      </c>
      <c r="C47" s="64" t="s">
        <v>1</v>
      </c>
      <c r="D47" s="64" t="s">
        <v>2</v>
      </c>
      <c r="E47" s="64" t="s">
        <v>3</v>
      </c>
      <c r="F47" s="64" t="s">
        <v>4</v>
      </c>
      <c r="G47" s="67" t="s">
        <v>19</v>
      </c>
      <c r="H47" s="67" t="s">
        <v>68</v>
      </c>
      <c r="I47" s="151" t="s">
        <v>74</v>
      </c>
      <c r="AJ47" s="64" t="s">
        <v>28</v>
      </c>
      <c r="AK47" s="64" t="s">
        <v>0</v>
      </c>
      <c r="AL47" s="64" t="s">
        <v>1</v>
      </c>
      <c r="AM47" s="64" t="s">
        <v>2</v>
      </c>
      <c r="AN47" s="64" t="s">
        <v>3</v>
      </c>
      <c r="AO47" s="64" t="s">
        <v>4</v>
      </c>
      <c r="AP47" s="67" t="s">
        <v>19</v>
      </c>
      <c r="AQ47" s="67" t="s">
        <v>68</v>
      </c>
    </row>
    <row r="48" spans="1:44" x14ac:dyDescent="0.2">
      <c r="A48" s="64" t="s">
        <v>9</v>
      </c>
      <c r="B48" s="85">
        <f>ROUND(AK48,-2)</f>
        <v>50500</v>
      </c>
      <c r="C48" s="85">
        <f t="shared" ref="C48:C50" si="40">ROUND(AL48,-2)</f>
        <v>54800</v>
      </c>
      <c r="D48" s="85">
        <f t="shared" ref="D48:D50" si="41">ROUND(AM48,-2)</f>
        <v>56500</v>
      </c>
      <c r="E48" s="85">
        <f t="shared" ref="E48:E50" si="42">ROUND(AN48,-2)</f>
        <v>52400</v>
      </c>
      <c r="F48" s="85">
        <f t="shared" ref="F48:F50" si="43">ROUND(AO48,-2)</f>
        <v>56100</v>
      </c>
      <c r="G48" s="85">
        <f t="shared" ref="G48:H50" si="44">ROUND(AP48,-2)</f>
        <v>50700</v>
      </c>
      <c r="H48" s="85">
        <f t="shared" si="44"/>
        <v>61400</v>
      </c>
      <c r="I48" s="150">
        <v>63124</v>
      </c>
      <c r="J48" s="141"/>
      <c r="AJ48" s="64" t="s">
        <v>9</v>
      </c>
      <c r="AK48" s="85">
        <v>50544.678</v>
      </c>
      <c r="AL48" s="85">
        <f>AL23-AL73</f>
        <v>54847</v>
      </c>
      <c r="AM48" s="85">
        <v>56523.064000000013</v>
      </c>
      <c r="AN48" s="85">
        <f>AN50-AN49</f>
        <v>52382.739999999991</v>
      </c>
      <c r="AO48" s="85">
        <f>AO50-AO49</f>
        <v>56126</v>
      </c>
      <c r="AP48" s="106">
        <v>50654.82</v>
      </c>
      <c r="AQ48" s="126">
        <f>AQ50-AQ49</f>
        <v>61426</v>
      </c>
    </row>
    <row r="49" spans="1:45" x14ac:dyDescent="0.2">
      <c r="A49" s="64" t="s">
        <v>8</v>
      </c>
      <c r="B49" s="85">
        <f t="shared" ref="B49:B50" si="45">ROUND(AK49,-2)</f>
        <v>73000</v>
      </c>
      <c r="C49" s="85">
        <f t="shared" si="40"/>
        <v>71000</v>
      </c>
      <c r="D49" s="85">
        <f t="shared" si="41"/>
        <v>66300</v>
      </c>
      <c r="E49" s="85">
        <f t="shared" si="42"/>
        <v>69900</v>
      </c>
      <c r="F49" s="85">
        <f t="shared" si="43"/>
        <v>62500</v>
      </c>
      <c r="G49" s="85">
        <f t="shared" si="44"/>
        <v>60300</v>
      </c>
      <c r="H49" s="85">
        <f t="shared" si="44"/>
        <v>46000</v>
      </c>
      <c r="I49" s="150">
        <v>47956</v>
      </c>
      <c r="AJ49" s="64" t="s">
        <v>8</v>
      </c>
      <c r="AK49" s="85">
        <v>72967.11657542747</v>
      </c>
      <c r="AL49" s="85">
        <f>AL24-AL74</f>
        <v>70995</v>
      </c>
      <c r="AM49" s="85">
        <f>AM50-AM48</f>
        <v>66293.93299999999</v>
      </c>
      <c r="AN49" s="85">
        <v>69941</v>
      </c>
      <c r="AO49" s="85">
        <v>62522</v>
      </c>
      <c r="AP49" s="106">
        <v>60324</v>
      </c>
      <c r="AQ49" s="125">
        <v>45967</v>
      </c>
      <c r="AR49" s="105"/>
      <c r="AS49" s="105"/>
    </row>
    <row r="50" spans="1:45" x14ac:dyDescent="0.2">
      <c r="A50" s="64" t="s">
        <v>13</v>
      </c>
      <c r="B50" s="85">
        <f t="shared" si="45"/>
        <v>123500</v>
      </c>
      <c r="C50" s="85">
        <f t="shared" si="40"/>
        <v>125800</v>
      </c>
      <c r="D50" s="85">
        <f t="shared" si="41"/>
        <v>122800</v>
      </c>
      <c r="E50" s="85">
        <f t="shared" si="42"/>
        <v>122300</v>
      </c>
      <c r="F50" s="85">
        <f t="shared" si="43"/>
        <v>118600</v>
      </c>
      <c r="G50" s="85">
        <f t="shared" si="44"/>
        <v>111000</v>
      </c>
      <c r="H50" s="85">
        <f t="shared" si="44"/>
        <v>107400</v>
      </c>
      <c r="I50" s="150">
        <v>111080</v>
      </c>
      <c r="AJ50" s="64" t="s">
        <v>13</v>
      </c>
      <c r="AK50" s="85">
        <f>AK49+AK48</f>
        <v>123511.79457542747</v>
      </c>
      <c r="AL50" s="85">
        <f>AL25-AL75</f>
        <v>125842</v>
      </c>
      <c r="AM50" s="85">
        <v>122816.997</v>
      </c>
      <c r="AN50" s="85">
        <v>122323.73999999999</v>
      </c>
      <c r="AO50" s="85">
        <v>118648</v>
      </c>
      <c r="AP50" s="106">
        <v>110978.82</v>
      </c>
      <c r="AQ50" s="125">
        <v>107393</v>
      </c>
    </row>
    <row r="51" spans="1:45" s="65" customFormat="1" x14ac:dyDescent="0.2">
      <c r="A51" s="64" t="s">
        <v>30</v>
      </c>
      <c r="B51" s="86">
        <f>AK51</f>
        <v>0.40922956527145954</v>
      </c>
      <c r="C51" s="86">
        <f t="shared" ref="C51" si="46">AL51</f>
        <v>0.43584018054385659</v>
      </c>
      <c r="D51" s="86">
        <f t="shared" ref="D51" si="47">AM51</f>
        <v>0.46022183721036602</v>
      </c>
      <c r="E51" s="86">
        <f t="shared" ref="E51" si="48">AN51</f>
        <v>0.42823036640312007</v>
      </c>
      <c r="F51" s="86">
        <f t="shared" ref="F51" si="49">AO51</f>
        <v>0.47304632189333151</v>
      </c>
      <c r="G51" s="86">
        <f t="shared" ref="G51:H51" si="50">AP51</f>
        <v>0.456436822809974</v>
      </c>
      <c r="H51" s="86">
        <f t="shared" si="50"/>
        <v>0.571973964783552</v>
      </c>
      <c r="I51" s="86">
        <v>0.56999999999999995</v>
      </c>
      <c r="AJ51" s="64" t="s">
        <v>30</v>
      </c>
      <c r="AK51" s="86">
        <f t="shared" ref="AK51:AQ51" si="51">AK48/AK50</f>
        <v>0.40922956527145954</v>
      </c>
      <c r="AL51" s="86">
        <f t="shared" si="51"/>
        <v>0.43584018054385659</v>
      </c>
      <c r="AM51" s="86">
        <f t="shared" si="51"/>
        <v>0.46022183721036602</v>
      </c>
      <c r="AN51" s="86">
        <f t="shared" si="51"/>
        <v>0.42823036640312007</v>
      </c>
      <c r="AO51" s="86">
        <f t="shared" si="51"/>
        <v>0.47304632189333151</v>
      </c>
      <c r="AP51" s="86">
        <f t="shared" si="51"/>
        <v>0.456436822809974</v>
      </c>
      <c r="AQ51" s="122">
        <f t="shared" si="51"/>
        <v>0.571973964783552</v>
      </c>
    </row>
    <row r="52" spans="1:45" s="65" customFormat="1" x14ac:dyDescent="0.2">
      <c r="A52" s="13"/>
      <c r="B52" s="66"/>
      <c r="C52" s="66"/>
      <c r="D52" s="66"/>
      <c r="E52" s="66"/>
      <c r="F52" s="66"/>
      <c r="G52" s="66"/>
      <c r="AJ52" s="13"/>
      <c r="AK52" s="66"/>
      <c r="AL52" s="66"/>
      <c r="AM52" s="66"/>
      <c r="AN52" s="66"/>
      <c r="AO52" s="66"/>
      <c r="AP52" s="66"/>
      <c r="AQ52" s="92"/>
    </row>
    <row r="53" spans="1:45" s="65" customFormat="1" x14ac:dyDescent="0.2">
      <c r="A53" s="13"/>
      <c r="B53" s="66"/>
      <c r="C53" s="66"/>
      <c r="D53" s="66"/>
      <c r="E53" s="66"/>
      <c r="F53" s="66"/>
      <c r="G53" s="66"/>
      <c r="AJ53" s="13"/>
      <c r="AK53" s="66"/>
      <c r="AL53" s="66"/>
      <c r="AM53" s="66"/>
      <c r="AN53" s="66"/>
      <c r="AO53" s="66"/>
      <c r="AP53" s="66"/>
      <c r="AQ53" s="92"/>
    </row>
    <row r="54" spans="1:45" s="65" customFormat="1" x14ac:dyDescent="0.2">
      <c r="A54" s="70" t="s">
        <v>63</v>
      </c>
      <c r="B54" s="61"/>
      <c r="C54" s="55"/>
      <c r="D54" s="61"/>
      <c r="E54" s="61"/>
      <c r="F54" s="61"/>
      <c r="G54" s="61"/>
      <c r="AJ54" s="70" t="s">
        <v>63</v>
      </c>
      <c r="AK54" s="61"/>
      <c r="AL54" s="94"/>
      <c r="AM54" s="61"/>
      <c r="AN54" s="61"/>
      <c r="AO54" s="61"/>
      <c r="AP54" s="61"/>
      <c r="AQ54" s="92"/>
    </row>
    <row r="55" spans="1:45" s="65" customFormat="1" x14ac:dyDescent="0.2">
      <c r="A55" s="64" t="s">
        <v>28</v>
      </c>
      <c r="B55" s="64" t="s">
        <v>0</v>
      </c>
      <c r="C55" s="64" t="s">
        <v>1</v>
      </c>
      <c r="D55" s="64" t="s">
        <v>2</v>
      </c>
      <c r="E55" s="64" t="s">
        <v>3</v>
      </c>
      <c r="F55" s="64" t="s">
        <v>4</v>
      </c>
      <c r="G55" s="67" t="s">
        <v>19</v>
      </c>
      <c r="H55" s="67" t="s">
        <v>68</v>
      </c>
      <c r="I55" s="151" t="s">
        <v>74</v>
      </c>
      <c r="J55" s="138"/>
      <c r="AJ55" s="64" t="s">
        <v>28</v>
      </c>
      <c r="AK55" s="64" t="s">
        <v>0</v>
      </c>
      <c r="AL55" s="64" t="s">
        <v>1</v>
      </c>
      <c r="AM55" s="64" t="s">
        <v>2</v>
      </c>
      <c r="AN55" s="64" t="s">
        <v>3</v>
      </c>
      <c r="AO55" s="64" t="s">
        <v>4</v>
      </c>
      <c r="AP55" s="67" t="s">
        <v>19</v>
      </c>
      <c r="AQ55" s="67" t="s">
        <v>68</v>
      </c>
    </row>
    <row r="56" spans="1:45" x14ac:dyDescent="0.2">
      <c r="A56" s="64" t="s">
        <v>11</v>
      </c>
      <c r="B56" s="85">
        <f>ROUND(AK56,-2)</f>
        <v>67000</v>
      </c>
      <c r="C56" s="85">
        <f t="shared" ref="C56:C58" si="52">ROUND(AL56,-2)</f>
        <v>72200</v>
      </c>
      <c r="D56" s="85">
        <f t="shared" ref="D56:D58" si="53">ROUND(AM56,-2)</f>
        <v>69300</v>
      </c>
      <c r="E56" s="85">
        <f t="shared" ref="E56:E58" si="54">ROUND(AN56,-2)</f>
        <v>45300</v>
      </c>
      <c r="F56" s="85">
        <f t="shared" ref="F56:F58" si="55">ROUND(AO56,-2)</f>
        <v>93200</v>
      </c>
      <c r="G56" s="85">
        <f t="shared" ref="G56:H58" si="56">ROUND(AP56,-2)</f>
        <v>81500</v>
      </c>
      <c r="H56" s="85">
        <f t="shared" si="56"/>
        <v>87300</v>
      </c>
      <c r="I56" s="150">
        <v>95306.849999999991</v>
      </c>
      <c r="AJ56" s="64" t="s">
        <v>11</v>
      </c>
      <c r="AK56" s="87">
        <v>67015.06533515206</v>
      </c>
      <c r="AL56" s="85">
        <f>AL31-AL81</f>
        <v>72156</v>
      </c>
      <c r="AM56" s="87">
        <v>69283.142000000022</v>
      </c>
      <c r="AN56" s="87">
        <f>AN58-AN57</f>
        <v>45300</v>
      </c>
      <c r="AO56" s="87">
        <v>93154.12000000001</v>
      </c>
      <c r="AP56" s="85">
        <v>81465.649999999994</v>
      </c>
      <c r="AQ56" s="129">
        <f>AQ58-AQ57</f>
        <v>87253.339000000007</v>
      </c>
    </row>
    <row r="57" spans="1:45" x14ac:dyDescent="0.2">
      <c r="A57" s="64" t="s">
        <v>10</v>
      </c>
      <c r="B57" s="85">
        <f t="shared" ref="B57:B58" si="57">ROUND(AK57,-2)</f>
        <v>101600</v>
      </c>
      <c r="C57" s="85">
        <f t="shared" si="52"/>
        <v>66000</v>
      </c>
      <c r="D57" s="85">
        <f t="shared" si="53"/>
        <v>71600</v>
      </c>
      <c r="E57" s="85">
        <f t="shared" si="54"/>
        <v>73100</v>
      </c>
      <c r="F57" s="85">
        <f t="shared" si="55"/>
        <v>76800</v>
      </c>
      <c r="G57" s="85">
        <f t="shared" si="56"/>
        <v>71400</v>
      </c>
      <c r="H57" s="85">
        <f t="shared" si="56"/>
        <v>87300</v>
      </c>
      <c r="I57" s="150">
        <v>71661.740000000005</v>
      </c>
      <c r="AJ57" s="64" t="s">
        <v>10</v>
      </c>
      <c r="AK57" s="87">
        <v>101559.70419999999</v>
      </c>
      <c r="AL57" s="85">
        <f>AL32-AL82</f>
        <v>65972</v>
      </c>
      <c r="AM57" s="87">
        <f>AM58-AM56</f>
        <v>71576.149999999994</v>
      </c>
      <c r="AN57" s="87">
        <v>73117</v>
      </c>
      <c r="AO57" s="87">
        <f>AO58-AO56</f>
        <v>76845.189999999988</v>
      </c>
      <c r="AP57" s="91">
        <v>71438.8</v>
      </c>
      <c r="AQ57" s="128">
        <v>87343.31</v>
      </c>
    </row>
    <row r="58" spans="1:45" x14ac:dyDescent="0.2">
      <c r="A58" s="64" t="s">
        <v>14</v>
      </c>
      <c r="B58" s="85">
        <f t="shared" si="57"/>
        <v>168600</v>
      </c>
      <c r="C58" s="85">
        <f t="shared" si="52"/>
        <v>138100</v>
      </c>
      <c r="D58" s="85">
        <f t="shared" si="53"/>
        <v>140900</v>
      </c>
      <c r="E58" s="85">
        <f t="shared" si="54"/>
        <v>118400</v>
      </c>
      <c r="F58" s="85">
        <f t="shared" si="55"/>
        <v>170000</v>
      </c>
      <c r="G58" s="85">
        <f t="shared" si="56"/>
        <v>152900</v>
      </c>
      <c r="H58" s="85">
        <f t="shared" si="56"/>
        <v>174600</v>
      </c>
      <c r="I58" s="150">
        <v>166968.59</v>
      </c>
      <c r="AJ58" s="64" t="s">
        <v>14</v>
      </c>
      <c r="AK58" s="87">
        <f>AK57+AK56</f>
        <v>168574.76953515207</v>
      </c>
      <c r="AL58" s="85">
        <f>AL33-AL83</f>
        <v>138128</v>
      </c>
      <c r="AM58" s="87">
        <v>140859.29200000002</v>
      </c>
      <c r="AN58" s="87">
        <v>118417</v>
      </c>
      <c r="AO58" s="87">
        <v>169999.31</v>
      </c>
      <c r="AP58" s="91">
        <v>152904.45000000001</v>
      </c>
      <c r="AQ58" s="128">
        <v>174596.649</v>
      </c>
    </row>
    <row r="59" spans="1:45" x14ac:dyDescent="0.2">
      <c r="A59" s="64" t="s">
        <v>30</v>
      </c>
      <c r="B59" s="86">
        <f>AK59</f>
        <v>0.39753911881325599</v>
      </c>
      <c r="C59" s="86">
        <f t="shared" ref="C59" si="58">AL59</f>
        <v>0.52238503417120352</v>
      </c>
      <c r="D59" s="86">
        <f t="shared" ref="D59" si="59">AM59</f>
        <v>0.49186064345687619</v>
      </c>
      <c r="E59" s="86">
        <f t="shared" ref="E59" si="60">AN59</f>
        <v>0.38254642492209734</v>
      </c>
      <c r="F59" s="86">
        <f t="shared" ref="F59" si="61">AO59</f>
        <v>0.54796763586863972</v>
      </c>
      <c r="G59" s="86">
        <f t="shared" ref="G59:H59" si="62">AP59</f>
        <v>0.5327879600626404</v>
      </c>
      <c r="H59" s="86">
        <f t="shared" si="62"/>
        <v>0.49974234614319546</v>
      </c>
      <c r="I59" s="145">
        <v>0.56999999999999995</v>
      </c>
      <c r="AJ59" s="64" t="s">
        <v>30</v>
      </c>
      <c r="AK59" s="86">
        <f>AK56/AK58</f>
        <v>0.39753911881325599</v>
      </c>
      <c r="AL59" s="86">
        <f t="shared" ref="AL59:AQ59" si="63">AL56/AL58</f>
        <v>0.52238503417120352</v>
      </c>
      <c r="AM59" s="86">
        <f t="shared" si="63"/>
        <v>0.49186064345687619</v>
      </c>
      <c r="AN59" s="86">
        <f t="shared" si="63"/>
        <v>0.38254642492209734</v>
      </c>
      <c r="AO59" s="86">
        <f t="shared" si="63"/>
        <v>0.54796763586863972</v>
      </c>
      <c r="AP59" s="86">
        <f t="shared" si="63"/>
        <v>0.5327879600626404</v>
      </c>
      <c r="AQ59" s="124">
        <f t="shared" si="63"/>
        <v>0.49974234614319546</v>
      </c>
    </row>
    <row r="60" spans="1:45" s="65" customFormat="1" x14ac:dyDescent="0.2">
      <c r="A60" s="13"/>
      <c r="B60" s="66"/>
      <c r="C60" s="66"/>
      <c r="D60" s="66"/>
      <c r="E60" s="66"/>
      <c r="F60" s="66"/>
      <c r="G60" s="66"/>
      <c r="AJ60" s="13"/>
      <c r="AK60" s="66"/>
      <c r="AL60" s="66"/>
      <c r="AM60" s="66"/>
      <c r="AN60" s="66"/>
      <c r="AO60" s="66"/>
      <c r="AP60" s="66"/>
      <c r="AQ60" s="92"/>
    </row>
    <row r="61" spans="1:45" s="65" customFormat="1" x14ac:dyDescent="0.2">
      <c r="A61" s="13"/>
      <c r="B61" s="66"/>
      <c r="C61" s="66"/>
      <c r="D61" s="66"/>
      <c r="E61" s="66"/>
      <c r="F61" s="66"/>
      <c r="G61" s="66"/>
      <c r="AJ61" s="13"/>
      <c r="AK61" s="66"/>
      <c r="AL61" s="66"/>
      <c r="AM61" s="66"/>
      <c r="AN61" s="66"/>
      <c r="AO61" s="66"/>
      <c r="AP61" s="66"/>
      <c r="AQ61" s="92"/>
    </row>
    <row r="62" spans="1:45" x14ac:dyDescent="0.2">
      <c r="A62" s="167" t="s">
        <v>116</v>
      </c>
      <c r="B62" s="5"/>
      <c r="C62" s="5"/>
      <c r="D62" s="5"/>
      <c r="E62" s="5"/>
      <c r="F62" s="5"/>
      <c r="G62" s="93"/>
      <c r="AJ62" s="95" t="s">
        <v>64</v>
      </c>
      <c r="AP62" s="93"/>
    </row>
    <row r="63" spans="1:45" s="5" customFormat="1" x14ac:dyDescent="0.2">
      <c r="A63" s="95" t="s">
        <v>65</v>
      </c>
      <c r="B63"/>
      <c r="C63"/>
      <c r="D63"/>
      <c r="E63"/>
      <c r="F63"/>
      <c r="G63" s="54"/>
      <c r="AJ63" s="95" t="s">
        <v>65</v>
      </c>
      <c r="AK63" s="92"/>
      <c r="AL63" s="92"/>
      <c r="AM63" s="92"/>
      <c r="AN63" s="92"/>
      <c r="AO63" s="92"/>
      <c r="AP63" s="92"/>
      <c r="AQ63" s="92"/>
    </row>
    <row r="64" spans="1:45" x14ac:dyDescent="0.2">
      <c r="A64" s="64" t="s">
        <v>28</v>
      </c>
      <c r="B64" s="64" t="s">
        <v>0</v>
      </c>
      <c r="C64" s="64" t="s">
        <v>1</v>
      </c>
      <c r="D64" s="64" t="s">
        <v>2</v>
      </c>
      <c r="E64" s="64" t="s">
        <v>3</v>
      </c>
      <c r="F64" s="64" t="s">
        <v>4</v>
      </c>
      <c r="G64" s="67" t="s">
        <v>19</v>
      </c>
      <c r="H64" s="67" t="s">
        <v>68</v>
      </c>
      <c r="I64" s="151" t="s">
        <v>74</v>
      </c>
      <c r="AJ64" s="64" t="s">
        <v>28</v>
      </c>
      <c r="AK64" s="64" t="s">
        <v>0</v>
      </c>
      <c r="AL64" s="64" t="s">
        <v>1</v>
      </c>
      <c r="AM64" s="64" t="s">
        <v>2</v>
      </c>
      <c r="AN64" s="64" t="s">
        <v>3</v>
      </c>
      <c r="AO64" s="64" t="s">
        <v>4</v>
      </c>
      <c r="AP64" s="67" t="s">
        <v>19</v>
      </c>
      <c r="AQ64" s="67" t="s">
        <v>68</v>
      </c>
    </row>
    <row r="65" spans="1:43" x14ac:dyDescent="0.2">
      <c r="A65" s="64" t="s">
        <v>7</v>
      </c>
      <c r="B65" s="85">
        <f>ROUND(AK65,-2)</f>
        <v>32300</v>
      </c>
      <c r="C65" s="85">
        <f t="shared" ref="C65:C67" si="64">ROUND(AL65,-2)</f>
        <v>37100</v>
      </c>
      <c r="D65" s="85">
        <f t="shared" ref="D65:D67" si="65">ROUND(AM65,-2)</f>
        <v>32600</v>
      </c>
      <c r="E65" s="85">
        <f t="shared" ref="E65:E67" si="66">ROUND(AN65,-2)</f>
        <v>43100</v>
      </c>
      <c r="F65" s="85">
        <f t="shared" ref="F65:F67" si="67">ROUND(AO65,-2)</f>
        <v>45900</v>
      </c>
      <c r="G65" s="85">
        <f t="shared" ref="G65:H67" si="68">ROUND(AP65,-2)</f>
        <v>44100</v>
      </c>
      <c r="H65" s="85">
        <f t="shared" si="68"/>
        <v>46100</v>
      </c>
      <c r="I65" s="152">
        <v>36882.86</v>
      </c>
      <c r="J65" s="143"/>
      <c r="AJ65" s="64" t="s">
        <v>7</v>
      </c>
      <c r="AK65" s="85">
        <f>AK15-AJ40</f>
        <v>32314.789050171996</v>
      </c>
      <c r="AL65" s="85">
        <f>AL67-AL66</f>
        <v>37069</v>
      </c>
      <c r="AM65" s="85">
        <f>AM15-AL40</f>
        <v>32595.857228757988</v>
      </c>
      <c r="AN65" s="85">
        <f>AN15-AM40</f>
        <v>43083.826011111145</v>
      </c>
      <c r="AO65" s="85">
        <f>AO15-AN40</f>
        <v>45913.600000000035</v>
      </c>
      <c r="AP65" s="85">
        <v>44052.75</v>
      </c>
      <c r="AQ65" s="129">
        <f>AQ67-AQ66</f>
        <v>46118</v>
      </c>
    </row>
    <row r="66" spans="1:43" x14ac:dyDescent="0.2">
      <c r="A66" s="64" t="s">
        <v>54</v>
      </c>
      <c r="B66" s="85">
        <f t="shared" ref="B66:B67" si="69">ROUND(AK66,-2)</f>
        <v>188400</v>
      </c>
      <c r="C66" s="85">
        <f t="shared" si="64"/>
        <v>236500</v>
      </c>
      <c r="D66" s="85">
        <f t="shared" si="65"/>
        <v>225000</v>
      </c>
      <c r="E66" s="85">
        <f t="shared" si="66"/>
        <v>203800</v>
      </c>
      <c r="F66" s="85">
        <f t="shared" si="67"/>
        <v>192200</v>
      </c>
      <c r="G66" s="85">
        <f t="shared" si="68"/>
        <v>197500</v>
      </c>
      <c r="H66" s="85">
        <f t="shared" si="68"/>
        <v>192500</v>
      </c>
      <c r="I66" s="152">
        <v>145835.8542857143</v>
      </c>
      <c r="AJ66" s="64" t="s">
        <v>54</v>
      </c>
      <c r="AK66" s="85">
        <f>AK16-AK41</f>
        <v>188427.03047613159</v>
      </c>
      <c r="AL66" s="85">
        <v>236535</v>
      </c>
      <c r="AM66" s="85">
        <f t="shared" ref="AM66:AO66" si="70">AM16-AM41</f>
        <v>225042.41077124188</v>
      </c>
      <c r="AN66" s="85">
        <f t="shared" si="70"/>
        <v>203822.28509999998</v>
      </c>
      <c r="AO66" s="85">
        <f t="shared" si="70"/>
        <v>192216.29199999996</v>
      </c>
      <c r="AP66" s="85">
        <v>197537.25</v>
      </c>
      <c r="AQ66" s="133">
        <v>192475</v>
      </c>
    </row>
    <row r="67" spans="1:43" x14ac:dyDescent="0.2">
      <c r="A67" s="64" t="s">
        <v>12</v>
      </c>
      <c r="B67" s="85">
        <f t="shared" si="69"/>
        <v>220700</v>
      </c>
      <c r="C67" s="85">
        <f t="shared" si="64"/>
        <v>273600</v>
      </c>
      <c r="D67" s="85">
        <f t="shared" si="65"/>
        <v>257600</v>
      </c>
      <c r="E67" s="85">
        <f t="shared" si="66"/>
        <v>246900</v>
      </c>
      <c r="F67" s="85">
        <f t="shared" si="67"/>
        <v>238100</v>
      </c>
      <c r="G67" s="85">
        <f t="shared" si="68"/>
        <v>241600</v>
      </c>
      <c r="H67" s="85">
        <f t="shared" si="68"/>
        <v>238600</v>
      </c>
      <c r="I67" s="152">
        <v>182718.71428571429</v>
      </c>
      <c r="K67" s="92"/>
      <c r="M67" s="90"/>
      <c r="N67" s="90"/>
      <c r="AJ67" s="64" t="s">
        <v>12</v>
      </c>
      <c r="AK67" s="85">
        <f>AK17-AK42</f>
        <v>220741.81952630356</v>
      </c>
      <c r="AL67" s="85">
        <v>273604</v>
      </c>
      <c r="AM67" s="85">
        <f t="shared" ref="AM67:AO67" si="71">AM17-AM42</f>
        <v>257638.26799999992</v>
      </c>
      <c r="AN67" s="85">
        <f t="shared" si="71"/>
        <v>246906.11111111112</v>
      </c>
      <c r="AO67" s="85">
        <f t="shared" si="71"/>
        <v>238129.89199999999</v>
      </c>
      <c r="AP67" s="85">
        <v>241590</v>
      </c>
      <c r="AQ67" s="131">
        <v>238593</v>
      </c>
    </row>
    <row r="68" spans="1:43" s="65" customFormat="1" x14ac:dyDescent="0.2">
      <c r="A68" s="64" t="s">
        <v>30</v>
      </c>
      <c r="B68" s="86">
        <f>AK68</f>
        <v>0.14639178529703734</v>
      </c>
      <c r="C68" s="86">
        <f t="shared" ref="C68" si="72">AL68</f>
        <v>0.1354841303489715</v>
      </c>
      <c r="D68" s="86">
        <f t="shared" ref="D68" si="73">AM68</f>
        <v>0.12651791786132485</v>
      </c>
      <c r="E68" s="86">
        <f t="shared" ref="E68" si="74">AN68</f>
        <v>0.17449477381190795</v>
      </c>
      <c r="F68" s="86">
        <f t="shared" ref="F68" si="75">AO68</f>
        <v>0.19280905733581752</v>
      </c>
      <c r="G68" s="86">
        <f t="shared" ref="G68:H68" si="76">AP68</f>
        <v>0.18234508878678754</v>
      </c>
      <c r="H68" s="86">
        <f t="shared" si="76"/>
        <v>0.1932915047801067</v>
      </c>
      <c r="I68" s="145">
        <v>0.2</v>
      </c>
      <c r="K68" s="92"/>
      <c r="AJ68" s="64" t="s">
        <v>30</v>
      </c>
      <c r="AK68" s="86">
        <f>AK65/AK67</f>
        <v>0.14639178529703734</v>
      </c>
      <c r="AL68" s="86">
        <f t="shared" ref="AL68:AQ68" si="77">AL65/AL67</f>
        <v>0.1354841303489715</v>
      </c>
      <c r="AM68" s="86">
        <f t="shared" si="77"/>
        <v>0.12651791786132485</v>
      </c>
      <c r="AN68" s="86">
        <f t="shared" si="77"/>
        <v>0.17449477381190795</v>
      </c>
      <c r="AO68" s="86">
        <f t="shared" si="77"/>
        <v>0.19280905733581752</v>
      </c>
      <c r="AP68" s="86">
        <f t="shared" si="77"/>
        <v>0.18234508878678754</v>
      </c>
      <c r="AQ68" s="127">
        <f t="shared" si="77"/>
        <v>0.1932915047801067</v>
      </c>
    </row>
    <row r="69" spans="1:43" s="65" customFormat="1" x14ac:dyDescent="0.2">
      <c r="A69" s="13"/>
      <c r="B69" s="66"/>
      <c r="C69" s="66"/>
      <c r="D69" s="66"/>
      <c r="E69" s="66"/>
      <c r="F69" s="66"/>
      <c r="G69" s="66"/>
      <c r="K69" s="43"/>
      <c r="AJ69" s="13"/>
      <c r="AK69" s="66"/>
      <c r="AL69" s="66"/>
      <c r="AM69" s="66"/>
      <c r="AN69" s="66"/>
      <c r="AO69" s="66"/>
      <c r="AP69" s="66"/>
      <c r="AQ69" s="92"/>
    </row>
    <row r="70" spans="1:43" s="65" customFormat="1" x14ac:dyDescent="0.2">
      <c r="A70" s="13"/>
      <c r="B70" s="61"/>
      <c r="C70" s="94"/>
      <c r="D70" s="61"/>
      <c r="E70" s="61"/>
      <c r="F70" s="61"/>
      <c r="G70" s="61"/>
      <c r="K70" s="43"/>
      <c r="AJ70" s="13"/>
      <c r="AK70" s="61"/>
      <c r="AL70" s="94"/>
      <c r="AM70" s="61"/>
      <c r="AN70" s="61"/>
      <c r="AO70" s="61"/>
      <c r="AP70" s="61"/>
      <c r="AQ70" s="92"/>
    </row>
    <row r="71" spans="1:43" s="65" customFormat="1" x14ac:dyDescent="0.2">
      <c r="A71" s="95" t="s">
        <v>66</v>
      </c>
      <c r="B71" s="61"/>
      <c r="C71" s="55"/>
      <c r="D71" s="61"/>
      <c r="E71" s="61"/>
      <c r="F71" s="61"/>
      <c r="G71" s="61"/>
      <c r="K71" s="43"/>
      <c r="AJ71" s="95" t="s">
        <v>66</v>
      </c>
      <c r="AK71" s="61"/>
      <c r="AL71" s="94"/>
      <c r="AM71" s="61"/>
      <c r="AN71" s="61"/>
      <c r="AO71" s="61"/>
      <c r="AP71" s="61"/>
      <c r="AQ71" s="92"/>
    </row>
    <row r="72" spans="1:43" s="65" customFormat="1" x14ac:dyDescent="0.2">
      <c r="A72" s="64" t="s">
        <v>28</v>
      </c>
      <c r="B72" s="64" t="s">
        <v>0</v>
      </c>
      <c r="C72" s="64" t="s">
        <v>1</v>
      </c>
      <c r="D72" s="64" t="s">
        <v>2</v>
      </c>
      <c r="E72" s="64" t="s">
        <v>3</v>
      </c>
      <c r="F72" s="64" t="s">
        <v>4</v>
      </c>
      <c r="G72" s="67" t="s">
        <v>19</v>
      </c>
      <c r="H72" s="67" t="s">
        <v>68</v>
      </c>
      <c r="I72" s="151" t="s">
        <v>74</v>
      </c>
      <c r="AJ72" s="64" t="s">
        <v>28</v>
      </c>
      <c r="AK72" s="64" t="s">
        <v>0</v>
      </c>
      <c r="AL72" s="64" t="s">
        <v>1</v>
      </c>
      <c r="AM72" s="64" t="s">
        <v>2</v>
      </c>
      <c r="AN72" s="64" t="s">
        <v>3</v>
      </c>
      <c r="AO72" s="64" t="s">
        <v>4</v>
      </c>
      <c r="AP72" s="67" t="s">
        <v>19</v>
      </c>
      <c r="AQ72" s="67" t="s">
        <v>68</v>
      </c>
    </row>
    <row r="73" spans="1:43" x14ac:dyDescent="0.2">
      <c r="A73" s="64" t="s">
        <v>9</v>
      </c>
      <c r="B73" s="85">
        <f>ROUND(AK73,-2)</f>
        <v>6600</v>
      </c>
      <c r="C73" s="85">
        <f t="shared" ref="C73:C75" si="78">ROUND(AL73,-2)</f>
        <v>8500</v>
      </c>
      <c r="D73" s="85">
        <f t="shared" ref="D73:D75" si="79">ROUND(AM73,-2)</f>
        <v>7200</v>
      </c>
      <c r="E73" s="85">
        <f t="shared" ref="E73:E75" si="80">ROUND(AN73,-2)</f>
        <v>7300</v>
      </c>
      <c r="F73" s="85">
        <f t="shared" ref="F73:F75" si="81">ROUND(AO73,-2)</f>
        <v>6800</v>
      </c>
      <c r="G73" s="85">
        <f t="shared" ref="G73:H75" si="82">ROUND(AP73,-2)</f>
        <v>7700</v>
      </c>
      <c r="H73" s="85">
        <f t="shared" si="82"/>
        <v>7400</v>
      </c>
      <c r="I73" s="150">
        <v>3487</v>
      </c>
      <c r="J73" s="140"/>
      <c r="AJ73" s="64" t="s">
        <v>9</v>
      </c>
      <c r="AK73" s="85">
        <f>AK23-AK48</f>
        <v>6613.9000000000015</v>
      </c>
      <c r="AL73" s="85">
        <f>AL75-AL74</f>
        <v>8514</v>
      </c>
      <c r="AM73" s="85">
        <f t="shared" ref="AM73:AO73" si="83">AM23-AM48</f>
        <v>7228.5999999999985</v>
      </c>
      <c r="AN73" s="85">
        <f t="shared" si="83"/>
        <v>7325.7799999999988</v>
      </c>
      <c r="AO73" s="85">
        <f t="shared" si="83"/>
        <v>6816</v>
      </c>
      <c r="AP73" s="88">
        <v>7709</v>
      </c>
      <c r="AQ73" s="132">
        <f>AQ75-AQ74</f>
        <v>7366</v>
      </c>
    </row>
    <row r="74" spans="1:43" x14ac:dyDescent="0.2">
      <c r="A74" s="64" t="s">
        <v>8</v>
      </c>
      <c r="B74" s="85">
        <f t="shared" ref="B74:B75" si="84">ROUND(AK74,-2)</f>
        <v>9700</v>
      </c>
      <c r="C74" s="85">
        <f t="shared" si="78"/>
        <v>15300</v>
      </c>
      <c r="D74" s="85">
        <f t="shared" si="79"/>
        <v>13200</v>
      </c>
      <c r="E74" s="85">
        <f t="shared" si="80"/>
        <v>10700</v>
      </c>
      <c r="F74" s="85">
        <f t="shared" si="81"/>
        <v>9100</v>
      </c>
      <c r="G74" s="85">
        <f t="shared" si="82"/>
        <v>7300</v>
      </c>
      <c r="H74" s="85">
        <f t="shared" si="82"/>
        <v>9300</v>
      </c>
      <c r="I74" s="150">
        <v>7236</v>
      </c>
      <c r="AJ74" s="64" t="s">
        <v>8</v>
      </c>
      <c r="AK74" s="85">
        <f>AK24-AK49</f>
        <v>9661.8450000000303</v>
      </c>
      <c r="AL74" s="85">
        <v>15346</v>
      </c>
      <c r="AM74" s="85">
        <f t="shared" ref="AM74:AO74" si="85">AM24-AM49</f>
        <v>13230.989999999991</v>
      </c>
      <c r="AN74" s="85">
        <f t="shared" si="85"/>
        <v>10727.220000000001</v>
      </c>
      <c r="AO74" s="85">
        <f t="shared" si="85"/>
        <v>9110</v>
      </c>
      <c r="AP74" s="98">
        <v>7269</v>
      </c>
      <c r="AQ74" s="130">
        <v>9254</v>
      </c>
    </row>
    <row r="75" spans="1:43" x14ac:dyDescent="0.2">
      <c r="A75" s="64" t="s">
        <v>13</v>
      </c>
      <c r="B75" s="85">
        <f t="shared" si="84"/>
        <v>16300</v>
      </c>
      <c r="C75" s="85">
        <f t="shared" si="78"/>
        <v>23900</v>
      </c>
      <c r="D75" s="85">
        <f t="shared" si="79"/>
        <v>20500</v>
      </c>
      <c r="E75" s="85">
        <f t="shared" si="80"/>
        <v>18100</v>
      </c>
      <c r="F75" s="85">
        <f t="shared" si="81"/>
        <v>15900</v>
      </c>
      <c r="G75" s="85">
        <f t="shared" si="82"/>
        <v>15000</v>
      </c>
      <c r="H75" s="85">
        <f t="shared" si="82"/>
        <v>16600</v>
      </c>
      <c r="I75" s="150">
        <v>10723</v>
      </c>
      <c r="AJ75" s="64" t="s">
        <v>13</v>
      </c>
      <c r="AK75" s="85">
        <f>AK25-AK50</f>
        <v>16275.745000000039</v>
      </c>
      <c r="AL75" s="85">
        <v>23860</v>
      </c>
      <c r="AM75" s="85">
        <f t="shared" ref="AM75:AO75" si="86">AM25-AM50</f>
        <v>20459.589999999997</v>
      </c>
      <c r="AN75" s="85">
        <f t="shared" si="86"/>
        <v>18053</v>
      </c>
      <c r="AO75" s="85">
        <f t="shared" si="86"/>
        <v>15926</v>
      </c>
      <c r="AP75" s="98">
        <v>14978</v>
      </c>
      <c r="AQ75" s="130">
        <v>16620</v>
      </c>
    </row>
    <row r="76" spans="1:43" s="65" customFormat="1" x14ac:dyDescent="0.2">
      <c r="A76" s="64" t="s">
        <v>30</v>
      </c>
      <c r="B76" s="86">
        <f>AK76</f>
        <v>0.40636542290383548</v>
      </c>
      <c r="C76" s="86">
        <f t="shared" ref="C76" si="87">AL76</f>
        <v>0.35683151718357081</v>
      </c>
      <c r="D76" s="86">
        <f t="shared" ref="D76" si="88">AM76</f>
        <v>0.35331108785659926</v>
      </c>
      <c r="E76" s="86">
        <f t="shared" ref="E76" si="89">AN76</f>
        <v>0.4057929430011632</v>
      </c>
      <c r="F76" s="86">
        <f t="shared" ref="F76" si="90">AO76</f>
        <v>0.42797940474695467</v>
      </c>
      <c r="G76" s="86">
        <f t="shared" ref="G76:H76" si="91">AP76</f>
        <v>0.51468820937374815</v>
      </c>
      <c r="H76" s="86">
        <f t="shared" si="91"/>
        <v>0.44320096269554754</v>
      </c>
      <c r="I76" s="145">
        <v>0.33</v>
      </c>
      <c r="AJ76" s="64" t="s">
        <v>30</v>
      </c>
      <c r="AK76" s="86">
        <f>AK73/AK75</f>
        <v>0.40636542290383548</v>
      </c>
      <c r="AL76" s="86">
        <f t="shared" ref="AL76:AQ76" si="92">AL73/AL75</f>
        <v>0.35683151718357081</v>
      </c>
      <c r="AM76" s="86">
        <f t="shared" si="92"/>
        <v>0.35331108785659926</v>
      </c>
      <c r="AN76" s="86">
        <f t="shared" si="92"/>
        <v>0.4057929430011632</v>
      </c>
      <c r="AO76" s="86">
        <f t="shared" si="92"/>
        <v>0.42797940474695467</v>
      </c>
      <c r="AP76" s="86">
        <f t="shared" si="92"/>
        <v>0.51468820937374815</v>
      </c>
      <c r="AQ76" s="127">
        <f t="shared" si="92"/>
        <v>0.44320096269554754</v>
      </c>
    </row>
    <row r="77" spans="1:43" s="65" customFormat="1" x14ac:dyDescent="0.2">
      <c r="A77" s="13"/>
      <c r="B77" s="66"/>
      <c r="C77" s="66"/>
      <c r="D77" s="66"/>
      <c r="E77" s="66"/>
      <c r="F77" s="66"/>
      <c r="G77" s="66"/>
      <c r="AJ77" s="13"/>
      <c r="AK77" s="66"/>
      <c r="AL77" s="66"/>
      <c r="AM77" s="66"/>
      <c r="AN77" s="66"/>
      <c r="AO77" s="66"/>
      <c r="AP77" s="66"/>
      <c r="AQ77" s="92"/>
    </row>
    <row r="78" spans="1:43" s="65" customFormat="1" x14ac:dyDescent="0.2">
      <c r="A78" s="13"/>
      <c r="B78" s="66"/>
      <c r="C78" s="66"/>
      <c r="D78" s="66"/>
      <c r="E78" s="66"/>
      <c r="F78" s="66"/>
      <c r="G78" s="66"/>
      <c r="AJ78" s="13"/>
      <c r="AK78" s="66"/>
      <c r="AL78" s="66"/>
      <c r="AM78" s="66"/>
      <c r="AN78" s="66"/>
      <c r="AO78" s="66"/>
      <c r="AP78" s="66"/>
      <c r="AQ78" s="92"/>
    </row>
    <row r="79" spans="1:43" s="65" customFormat="1" x14ac:dyDescent="0.2">
      <c r="A79" s="70" t="s">
        <v>67</v>
      </c>
      <c r="B79" s="61"/>
      <c r="C79" s="55"/>
      <c r="D79" s="61"/>
      <c r="E79" s="61"/>
      <c r="F79" s="61"/>
      <c r="G79" s="61"/>
      <c r="AJ79" s="70" t="s">
        <v>67</v>
      </c>
      <c r="AK79" s="61"/>
      <c r="AL79" s="94"/>
      <c r="AM79" s="61"/>
      <c r="AN79" s="61"/>
      <c r="AO79" s="61"/>
      <c r="AP79" s="61"/>
      <c r="AQ79" s="92"/>
    </row>
    <row r="80" spans="1:43" s="65" customFormat="1" x14ac:dyDescent="0.2">
      <c r="A80" s="64" t="s">
        <v>28</v>
      </c>
      <c r="B80" s="64" t="s">
        <v>0</v>
      </c>
      <c r="C80" s="64" t="s">
        <v>1</v>
      </c>
      <c r="D80" s="64" t="s">
        <v>2</v>
      </c>
      <c r="E80" s="64" t="s">
        <v>3</v>
      </c>
      <c r="F80" s="64" t="s">
        <v>4</v>
      </c>
      <c r="G80" s="67" t="s">
        <v>19</v>
      </c>
      <c r="H80" s="67" t="s">
        <v>68</v>
      </c>
      <c r="I80" s="151" t="s">
        <v>74</v>
      </c>
      <c r="AJ80" s="64" t="s">
        <v>28</v>
      </c>
      <c r="AK80" s="64" t="s">
        <v>0</v>
      </c>
      <c r="AL80" s="64" t="s">
        <v>1</v>
      </c>
      <c r="AM80" s="64" t="s">
        <v>2</v>
      </c>
      <c r="AN80" s="64" t="s">
        <v>3</v>
      </c>
      <c r="AO80" s="64" t="s">
        <v>4</v>
      </c>
      <c r="AP80" s="67" t="s">
        <v>19</v>
      </c>
      <c r="AQ80" s="67" t="s">
        <v>68</v>
      </c>
    </row>
    <row r="81" spans="1:43" x14ac:dyDescent="0.2">
      <c r="A81" s="64" t="s">
        <v>11</v>
      </c>
      <c r="B81" s="85">
        <f>ROUND(AK81,-2)</f>
        <v>48900</v>
      </c>
      <c r="C81" s="85">
        <f t="shared" ref="C81:C83" si="93">ROUND(AL81,-2)</f>
        <v>78400</v>
      </c>
      <c r="D81" s="85">
        <f t="shared" ref="D81:D83" si="94">ROUND(AM81,-2)</f>
        <v>54600</v>
      </c>
      <c r="E81" s="85">
        <f t="shared" ref="E81:E83" si="95">ROUND(AN81,-2)</f>
        <v>55100</v>
      </c>
      <c r="F81" s="85">
        <f t="shared" ref="F81:F83" si="96">ROUND(AO81,-2)</f>
        <v>46100</v>
      </c>
      <c r="G81" s="85">
        <f t="shared" ref="G81:H83" si="97">ROUND(AP81,-2)</f>
        <v>59200</v>
      </c>
      <c r="H81" s="85">
        <f t="shared" si="97"/>
        <v>65300</v>
      </c>
      <c r="I81" s="152">
        <v>69921.14</v>
      </c>
      <c r="J81" s="139"/>
      <c r="AJ81" s="64" t="s">
        <v>11</v>
      </c>
      <c r="AK81" s="85">
        <f>AK31-AK56</f>
        <v>48872.218595436934</v>
      </c>
      <c r="AL81" s="85">
        <f>AL83-AL82</f>
        <v>78380</v>
      </c>
      <c r="AM81" s="85">
        <f t="shared" ref="AM81:AO81" si="98">AM31-AM56</f>
        <v>54642.478408999974</v>
      </c>
      <c r="AN81" s="85">
        <f t="shared" si="98"/>
        <v>55104.419999999984</v>
      </c>
      <c r="AO81" s="85">
        <f t="shared" si="98"/>
        <v>46123.069999999992</v>
      </c>
      <c r="AP81" s="97">
        <v>59184.03800000003</v>
      </c>
      <c r="AQ81" s="136">
        <f>AQ83-AQ82</f>
        <v>65344.873000000007</v>
      </c>
    </row>
    <row r="82" spans="1:43" x14ac:dyDescent="0.2">
      <c r="A82" s="64" t="s">
        <v>10</v>
      </c>
      <c r="B82" s="85">
        <f t="shared" ref="B82:B83" si="99">ROUND(AK82,-2)</f>
        <v>126000</v>
      </c>
      <c r="C82" s="85">
        <f t="shared" si="93"/>
        <v>110400</v>
      </c>
      <c r="D82" s="85">
        <f t="shared" si="94"/>
        <v>122400</v>
      </c>
      <c r="E82" s="85">
        <f t="shared" si="95"/>
        <v>122300</v>
      </c>
      <c r="F82" s="85">
        <f t="shared" si="96"/>
        <v>162300</v>
      </c>
      <c r="G82" s="85">
        <f t="shared" si="97"/>
        <v>132400</v>
      </c>
      <c r="H82" s="85">
        <f t="shared" si="97"/>
        <v>122900</v>
      </c>
      <c r="I82" s="152">
        <v>127146.26000000001</v>
      </c>
      <c r="AJ82" s="64" t="s">
        <v>10</v>
      </c>
      <c r="AK82" s="85">
        <f>AK32-AK57</f>
        <v>125993.56702418123</v>
      </c>
      <c r="AL82" s="85">
        <v>110432</v>
      </c>
      <c r="AM82" s="85">
        <f t="shared" ref="AM82:AO82" si="100">AM32-AM57</f>
        <v>122411.50268099998</v>
      </c>
      <c r="AN82" s="85">
        <f t="shared" si="100"/>
        <v>122340.58000000002</v>
      </c>
      <c r="AO82" s="85">
        <f t="shared" si="100"/>
        <v>162342.76</v>
      </c>
      <c r="AP82" s="97">
        <v>132419.75800000003</v>
      </c>
      <c r="AQ82" s="135">
        <v>122876.09999999999</v>
      </c>
    </row>
    <row r="83" spans="1:43" x14ac:dyDescent="0.2">
      <c r="A83" s="64" t="s">
        <v>14</v>
      </c>
      <c r="B83" s="85">
        <f t="shared" si="99"/>
        <v>174900</v>
      </c>
      <c r="C83" s="85">
        <f t="shared" si="93"/>
        <v>188800</v>
      </c>
      <c r="D83" s="85">
        <f t="shared" si="94"/>
        <v>177100</v>
      </c>
      <c r="E83" s="85">
        <f t="shared" si="95"/>
        <v>177400</v>
      </c>
      <c r="F83" s="85">
        <f t="shared" si="96"/>
        <v>208500</v>
      </c>
      <c r="G83" s="85">
        <f t="shared" si="97"/>
        <v>191600</v>
      </c>
      <c r="H83" s="85">
        <f t="shared" si="97"/>
        <v>188200</v>
      </c>
      <c r="I83" s="152">
        <v>197067.75</v>
      </c>
      <c r="AJ83" s="64" t="s">
        <v>14</v>
      </c>
      <c r="AK83" s="85">
        <f>AK33-AK58</f>
        <v>174865.78561961814</v>
      </c>
      <c r="AL83" s="85">
        <v>188812</v>
      </c>
      <c r="AM83" s="85">
        <f t="shared" ref="AM83:AO83" si="101">AM33-AM58</f>
        <v>177053.98108999996</v>
      </c>
      <c r="AN83" s="85">
        <f t="shared" si="101"/>
        <v>177445</v>
      </c>
      <c r="AO83" s="85">
        <f t="shared" si="101"/>
        <v>208465.83000000002</v>
      </c>
      <c r="AP83" s="97">
        <v>191603.79599999997</v>
      </c>
      <c r="AQ83" s="135">
        <v>188220.973</v>
      </c>
    </row>
    <row r="84" spans="1:43" s="65" customFormat="1" x14ac:dyDescent="0.2">
      <c r="A84" s="64" t="s">
        <v>30</v>
      </c>
      <c r="B84" s="86">
        <f>AK84</f>
        <v>0.27948416794207898</v>
      </c>
      <c r="C84" s="86">
        <f t="shared" ref="C84" si="102">AL84</f>
        <v>0.41512192021693539</v>
      </c>
      <c r="D84" s="86">
        <f t="shared" ref="D84" si="103">AM84</f>
        <v>0.30862044486434986</v>
      </c>
      <c r="E84" s="86">
        <f t="shared" ref="E84" si="104">AN84</f>
        <v>0.31054366141621337</v>
      </c>
      <c r="F84" s="86">
        <f t="shared" ref="F84" si="105">AO84</f>
        <v>0.22125002452440282</v>
      </c>
      <c r="G84" s="86">
        <f t="shared" ref="G84:H84" si="106">AP84</f>
        <v>0.30888760679877153</v>
      </c>
      <c r="H84" s="86">
        <f t="shared" si="106"/>
        <v>0.34717105091152622</v>
      </c>
      <c r="I84" s="149">
        <v>0.34717105091152622</v>
      </c>
      <c r="AJ84" s="64" t="s">
        <v>30</v>
      </c>
      <c r="AK84" s="86">
        <f>AK81/AK83</f>
        <v>0.27948416794207898</v>
      </c>
      <c r="AL84" s="86">
        <f>AL81/AL83</f>
        <v>0.41512192021693539</v>
      </c>
      <c r="AM84" s="86">
        <f>AM81/AM83</f>
        <v>0.30862044486434986</v>
      </c>
      <c r="AN84" s="86">
        <f t="shared" ref="AN84:AQ84" si="107">AN81/AN83</f>
        <v>0.31054366141621337</v>
      </c>
      <c r="AO84" s="86">
        <f t="shared" si="107"/>
        <v>0.22125002452440282</v>
      </c>
      <c r="AP84" s="86">
        <f t="shared" si="107"/>
        <v>0.30888760679877153</v>
      </c>
      <c r="AQ84" s="134">
        <f t="shared" si="107"/>
        <v>0.34717105091152622</v>
      </c>
    </row>
    <row r="86" spans="1:43" ht="43.5" customHeight="1" x14ac:dyDescent="0.2">
      <c r="A86" s="170" t="s">
        <v>147</v>
      </c>
      <c r="B86" s="170"/>
      <c r="C86" s="170"/>
      <c r="D86" s="170"/>
      <c r="E86" s="170"/>
      <c r="F86" s="170"/>
      <c r="G86" s="170"/>
      <c r="H86" s="170"/>
      <c r="I86" s="170"/>
    </row>
    <row r="87" spans="1:43" x14ac:dyDescent="0.2">
      <c r="G87" s="93"/>
      <c r="AP87" s="93"/>
    </row>
  </sheetData>
  <mergeCells count="1">
    <mergeCell ref="A86:I86"/>
  </mergeCells>
  <pageMargins left="0.7" right="0.7" top="0.75" bottom="0.75" header="0.3" footer="0.3"/>
  <pageSetup paperSize="9" scale="9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0"/>
  <sheetViews>
    <sheetView topLeftCell="A34" zoomScale="115" zoomScaleNormal="115" workbookViewId="0">
      <selection activeCell="H53" sqref="H53"/>
    </sheetView>
  </sheetViews>
  <sheetFormatPr defaultRowHeight="12.75" x14ac:dyDescent="0.2"/>
  <cols>
    <col min="1" max="1" width="44" style="95" bestFit="1" customWidth="1"/>
    <col min="2" max="2" width="9.140625" hidden="1" customWidth="1"/>
    <col min="3" max="6" width="9.140625" bestFit="1" customWidth="1"/>
    <col min="7" max="7" width="9.140625" style="26" bestFit="1" customWidth="1"/>
    <col min="8" max="8" width="12.5703125" style="26" customWidth="1"/>
    <col min="9" max="9" width="9.5703125" style="26" bestFit="1" customWidth="1"/>
    <col min="10" max="10" width="9.140625" style="26" customWidth="1"/>
    <col min="11" max="37" width="9.140625" customWidth="1"/>
    <col min="38" max="38" width="44" style="95" customWidth="1"/>
    <col min="39" max="41" width="8" style="92" customWidth="1"/>
    <col min="42" max="44" width="7.42578125" style="92" customWidth="1"/>
    <col min="45" max="46" width="9.140625" customWidth="1"/>
  </cols>
  <sheetData>
    <row r="1" spans="1:45" s="45" customFormat="1" x14ac:dyDescent="0.2">
      <c r="A1" s="8" t="s">
        <v>123</v>
      </c>
      <c r="AL1" s="95" t="s">
        <v>35</v>
      </c>
      <c r="AM1" s="92"/>
      <c r="AN1" s="92"/>
      <c r="AO1" s="92"/>
      <c r="AP1" s="92"/>
      <c r="AQ1" s="92"/>
      <c r="AR1" s="92"/>
    </row>
    <row r="2" spans="1:45" s="45" customFormat="1" x14ac:dyDescent="0.2">
      <c r="A2" s="95"/>
      <c r="AL2" s="95"/>
      <c r="AM2" s="92"/>
      <c r="AN2" s="92"/>
      <c r="AO2" s="92"/>
      <c r="AP2" s="92"/>
      <c r="AQ2" s="92"/>
      <c r="AR2" s="92"/>
    </row>
    <row r="3" spans="1:45" s="54" customFormat="1" x14ac:dyDescent="0.2">
      <c r="A3" s="95" t="s">
        <v>118</v>
      </c>
      <c r="AL3" s="95" t="s">
        <v>36</v>
      </c>
      <c r="AM3" s="92"/>
      <c r="AN3" s="92"/>
      <c r="AO3" s="92"/>
      <c r="AP3" s="92"/>
      <c r="AQ3" s="92"/>
      <c r="AR3" s="92"/>
    </row>
    <row r="4" spans="1:45" s="54" customFormat="1" x14ac:dyDescent="0.2">
      <c r="A4" s="95"/>
      <c r="AL4" s="95"/>
      <c r="AM4" s="92"/>
      <c r="AN4" s="92"/>
      <c r="AO4" s="92"/>
      <c r="AP4" s="92"/>
      <c r="AQ4" s="92"/>
      <c r="AR4" s="92"/>
    </row>
    <row r="5" spans="1:45" x14ac:dyDescent="0.2">
      <c r="A5" s="20" t="s">
        <v>136</v>
      </c>
      <c r="E5" s="26"/>
      <c r="F5" s="26"/>
      <c r="AL5" s="20" t="s">
        <v>34</v>
      </c>
    </row>
    <row r="6" spans="1:45" s="95" customFormat="1" ht="15" x14ac:dyDescent="0.25">
      <c r="A6" s="80" t="s">
        <v>28</v>
      </c>
      <c r="B6" s="74" t="s">
        <v>0</v>
      </c>
      <c r="C6" s="74" t="s">
        <v>1</v>
      </c>
      <c r="D6" s="74" t="s">
        <v>2</v>
      </c>
      <c r="E6" s="78" t="s">
        <v>3</v>
      </c>
      <c r="F6" s="78" t="s">
        <v>4</v>
      </c>
      <c r="G6" s="78" t="s">
        <v>19</v>
      </c>
      <c r="H6" s="78" t="s">
        <v>68</v>
      </c>
      <c r="I6" s="147" t="s">
        <v>74</v>
      </c>
      <c r="N6" s="153"/>
      <c r="O6" s="153"/>
      <c r="P6" s="153"/>
      <c r="AL6" s="80" t="s">
        <v>28</v>
      </c>
      <c r="AM6" s="74" t="s">
        <v>0</v>
      </c>
      <c r="AN6" s="74" t="s">
        <v>1</v>
      </c>
      <c r="AO6" s="74" t="s">
        <v>2</v>
      </c>
      <c r="AP6" s="78" t="s">
        <v>3</v>
      </c>
      <c r="AQ6" s="78" t="s">
        <v>4</v>
      </c>
      <c r="AR6" s="78" t="s">
        <v>19</v>
      </c>
      <c r="AS6" s="137" t="s">
        <v>68</v>
      </c>
    </row>
    <row r="7" spans="1:45" x14ac:dyDescent="0.2">
      <c r="A7" s="82" t="s">
        <v>24</v>
      </c>
      <c r="B7" s="47">
        <f>AM7*1000</f>
        <v>475.53121501987061</v>
      </c>
      <c r="C7" s="47">
        <f t="shared" ref="C7:H7" si="0">AN7*1000</f>
        <v>587.2994281762592</v>
      </c>
      <c r="D7" s="47">
        <f t="shared" si="0"/>
        <v>506.25644000551705</v>
      </c>
      <c r="E7" s="47">
        <f t="shared" si="0"/>
        <v>430</v>
      </c>
      <c r="F7" s="47">
        <f t="shared" si="0"/>
        <v>476.52661519992148</v>
      </c>
      <c r="G7" s="47">
        <f t="shared" si="0"/>
        <v>490.91602204090282</v>
      </c>
      <c r="H7" s="47">
        <f t="shared" si="0"/>
        <v>520</v>
      </c>
      <c r="I7" s="130">
        <v>526</v>
      </c>
      <c r="N7" s="153"/>
      <c r="O7" s="153"/>
      <c r="P7" s="153"/>
      <c r="AL7" s="82" t="s">
        <v>24</v>
      </c>
      <c r="AM7" s="46">
        <v>0.47553121501987061</v>
      </c>
      <c r="AN7" s="12">
        <v>0.58729942817625924</v>
      </c>
      <c r="AO7" s="12">
        <v>0.50625644000551706</v>
      </c>
      <c r="AP7" s="12">
        <v>0.43</v>
      </c>
      <c r="AQ7" s="12">
        <v>0.47652661519992146</v>
      </c>
      <c r="AR7" s="16">
        <v>0.49091602204090284</v>
      </c>
      <c r="AS7" s="110">
        <v>0.52</v>
      </c>
    </row>
    <row r="8" spans="1:45" x14ac:dyDescent="0.2">
      <c r="A8" s="82" t="s">
        <v>25</v>
      </c>
      <c r="B8" s="47">
        <f>AM8*1000</f>
        <v>1044.4654794752832</v>
      </c>
      <c r="C8" s="47">
        <f t="shared" ref="C8:C9" si="1">AN8*1000</f>
        <v>1008.2912884880366</v>
      </c>
      <c r="D8" s="47">
        <f t="shared" ref="D8:D9" si="2">AO8*1000</f>
        <v>1010.1723382899404</v>
      </c>
      <c r="E8" s="47">
        <f t="shared" ref="E8:E9" si="3">AP8*1000</f>
        <v>1010</v>
      </c>
      <c r="F8" s="47">
        <f t="shared" ref="F8:F9" si="4">AQ8*1000</f>
        <v>1013.7622226618034</v>
      </c>
      <c r="G8" s="47">
        <f t="shared" ref="G8:H9" si="5">AR8*1000</f>
        <v>970.32167879950532</v>
      </c>
      <c r="H8" s="47">
        <f t="shared" si="5"/>
        <v>934</v>
      </c>
      <c r="I8" s="130">
        <v>876</v>
      </c>
      <c r="AL8" s="82" t="s">
        <v>25</v>
      </c>
      <c r="AM8" s="46">
        <v>1.0444654794752832</v>
      </c>
      <c r="AN8" s="12">
        <v>1.0082912884880366</v>
      </c>
      <c r="AO8" s="12">
        <v>1.0101723382899404</v>
      </c>
      <c r="AP8" s="12">
        <v>1.01</v>
      </c>
      <c r="AQ8" s="12">
        <v>1.0137622226618035</v>
      </c>
      <c r="AR8" s="16">
        <v>0.97032167879950537</v>
      </c>
      <c r="AS8" s="110">
        <v>0.93400000000000005</v>
      </c>
    </row>
    <row r="9" spans="1:45" x14ac:dyDescent="0.2">
      <c r="A9" s="82" t="s">
        <v>20</v>
      </c>
      <c r="B9" s="47">
        <f>AM9*1000</f>
        <v>1519.9956212792947</v>
      </c>
      <c r="C9" s="47">
        <f t="shared" si="1"/>
        <v>1595.5907166642958</v>
      </c>
      <c r="D9" s="47">
        <f t="shared" si="2"/>
        <v>1516.4287782954575</v>
      </c>
      <c r="E9" s="47">
        <f t="shared" si="3"/>
        <v>1440</v>
      </c>
      <c r="F9" s="47">
        <f t="shared" si="4"/>
        <v>1490.2888378617249</v>
      </c>
      <c r="G9" s="47">
        <f t="shared" si="5"/>
        <v>1461.2377008404083</v>
      </c>
      <c r="H9" s="47">
        <f t="shared" si="5"/>
        <v>1454</v>
      </c>
      <c r="I9" s="130">
        <v>1402</v>
      </c>
      <c r="J9" s="93"/>
      <c r="K9" s="93"/>
      <c r="L9" s="93"/>
      <c r="M9" s="93"/>
      <c r="N9" s="93"/>
      <c r="O9" s="93"/>
      <c r="AL9" s="82" t="s">
        <v>20</v>
      </c>
      <c r="AM9" s="46">
        <v>1.5199956212792947</v>
      </c>
      <c r="AN9" s="12">
        <v>1.5955907166642957</v>
      </c>
      <c r="AO9" s="12">
        <v>1.5164287782954575</v>
      </c>
      <c r="AP9" s="12">
        <v>1.44</v>
      </c>
      <c r="AQ9" s="12">
        <v>1.4902888378617249</v>
      </c>
      <c r="AR9" s="16">
        <v>1.4612377008404083</v>
      </c>
      <c r="AS9" s="110">
        <v>1.454</v>
      </c>
    </row>
    <row r="10" spans="1:45" x14ac:dyDescent="0.2">
      <c r="A10" s="13"/>
      <c r="B10" s="19"/>
      <c r="C10" s="21"/>
      <c r="D10" s="21"/>
      <c r="E10" s="21"/>
      <c r="F10" s="21"/>
      <c r="G10" s="21"/>
      <c r="K10" s="92"/>
      <c r="L10" s="92"/>
      <c r="AL10" s="13"/>
      <c r="AM10" s="19"/>
      <c r="AN10" s="21"/>
      <c r="AO10" s="21"/>
      <c r="AP10" s="21"/>
      <c r="AQ10" s="21"/>
      <c r="AR10" s="21"/>
    </row>
    <row r="11" spans="1:45" x14ac:dyDescent="0.2">
      <c r="K11" s="92"/>
      <c r="L11" s="92"/>
    </row>
    <row r="12" spans="1:45" x14ac:dyDescent="0.2">
      <c r="A12" s="59" t="s">
        <v>137</v>
      </c>
      <c r="K12" s="92"/>
      <c r="L12" s="92"/>
      <c r="AL12" s="59" t="s">
        <v>37</v>
      </c>
    </row>
    <row r="13" spans="1:45" s="95" customFormat="1" ht="15" x14ac:dyDescent="0.25">
      <c r="A13" s="80" t="s">
        <v>28</v>
      </c>
      <c r="B13" s="73" t="s">
        <v>0</v>
      </c>
      <c r="C13" s="73" t="s">
        <v>1</v>
      </c>
      <c r="D13" s="73" t="s">
        <v>2</v>
      </c>
      <c r="E13" s="71" t="s">
        <v>3</v>
      </c>
      <c r="F13" s="71" t="s">
        <v>4</v>
      </c>
      <c r="G13" s="71" t="s">
        <v>19</v>
      </c>
      <c r="H13" s="78" t="s">
        <v>68</v>
      </c>
      <c r="I13" s="147" t="s">
        <v>74</v>
      </c>
      <c r="AL13" s="80" t="s">
        <v>28</v>
      </c>
      <c r="AM13" s="73" t="s">
        <v>0</v>
      </c>
      <c r="AN13" s="73" t="s">
        <v>1</v>
      </c>
      <c r="AO13" s="73" t="s">
        <v>2</v>
      </c>
      <c r="AP13" s="71" t="s">
        <v>3</v>
      </c>
      <c r="AQ13" s="71" t="s">
        <v>4</v>
      </c>
      <c r="AR13" s="71" t="s">
        <v>19</v>
      </c>
      <c r="AS13" s="137" t="s">
        <v>68</v>
      </c>
    </row>
    <row r="14" spans="1:45" ht="15" x14ac:dyDescent="0.25">
      <c r="A14" s="80" t="s">
        <v>24</v>
      </c>
      <c r="B14" s="47">
        <f>AM14*1000</f>
        <v>511.94041900254786</v>
      </c>
      <c r="C14" s="47">
        <f t="shared" ref="C14:C16" si="6">AN14*1000</f>
        <v>599.95223511561915</v>
      </c>
      <c r="D14" s="47">
        <f t="shared" ref="D14:D16" si="7">AO14*1000</f>
        <v>554.13601932155007</v>
      </c>
      <c r="E14" s="47">
        <f t="shared" ref="E14:E16" si="8">AP14*1000</f>
        <v>440</v>
      </c>
      <c r="F14" s="47">
        <f t="shared" ref="F14:F16" si="9">AQ14*1000</f>
        <v>491.6363959364146</v>
      </c>
      <c r="G14" s="47">
        <f t="shared" ref="G14:H16" si="10">AR14*1000</f>
        <v>516.99935693850239</v>
      </c>
      <c r="H14" s="47">
        <f t="shared" si="10"/>
        <v>548</v>
      </c>
      <c r="I14" s="130">
        <v>530</v>
      </c>
      <c r="AL14" s="80" t="s">
        <v>24</v>
      </c>
      <c r="AM14" s="46">
        <v>0.51194041900254783</v>
      </c>
      <c r="AN14" s="46">
        <v>0.59995223511561913</v>
      </c>
      <c r="AO14" s="24">
        <v>0.5541360193215501</v>
      </c>
      <c r="AP14" s="46">
        <v>0.44</v>
      </c>
      <c r="AQ14" s="23">
        <v>0.49163639593641462</v>
      </c>
      <c r="AR14" s="41">
        <v>0.51699935693850241</v>
      </c>
      <c r="AS14" s="107">
        <v>0.54800000000000004</v>
      </c>
    </row>
    <row r="15" spans="1:45" ht="15" x14ac:dyDescent="0.25">
      <c r="A15" s="80" t="s">
        <v>25</v>
      </c>
      <c r="B15" s="47">
        <f>AM15*1000</f>
        <v>930.05897538253669</v>
      </c>
      <c r="C15" s="47">
        <f t="shared" si="6"/>
        <v>839.59006490404875</v>
      </c>
      <c r="D15" s="47">
        <f t="shared" si="7"/>
        <v>849.09683289710995</v>
      </c>
      <c r="E15" s="47">
        <f t="shared" si="8"/>
        <v>890</v>
      </c>
      <c r="F15" s="47">
        <f t="shared" si="9"/>
        <v>886.79488630382127</v>
      </c>
      <c r="G15" s="47">
        <f t="shared" si="10"/>
        <v>852.87995935401386</v>
      </c>
      <c r="H15" s="47">
        <f t="shared" si="10"/>
        <v>827</v>
      </c>
      <c r="I15" s="130">
        <v>761</v>
      </c>
      <c r="AL15" s="80" t="s">
        <v>25</v>
      </c>
      <c r="AM15" s="46">
        <v>0.93005897538253668</v>
      </c>
      <c r="AN15" s="46">
        <v>0.83959006490404875</v>
      </c>
      <c r="AO15" s="24">
        <v>0.84909683289710991</v>
      </c>
      <c r="AP15" s="46">
        <v>0.89</v>
      </c>
      <c r="AQ15" s="23">
        <v>0.88679488630382131</v>
      </c>
      <c r="AR15" s="41">
        <v>0.85287995935401384</v>
      </c>
      <c r="AS15" s="107">
        <v>0.82699999999999996</v>
      </c>
    </row>
    <row r="16" spans="1:45" ht="15" x14ac:dyDescent="0.25">
      <c r="A16" s="80" t="s">
        <v>20</v>
      </c>
      <c r="B16" s="47">
        <f>AM16*1000</f>
        <v>1441.9993943850845</v>
      </c>
      <c r="C16" s="47">
        <f t="shared" si="6"/>
        <v>1439.5423000196679</v>
      </c>
      <c r="D16" s="47">
        <f t="shared" si="7"/>
        <v>1404.366325886486</v>
      </c>
      <c r="E16" s="47">
        <f t="shared" si="8"/>
        <v>1340</v>
      </c>
      <c r="F16" s="47">
        <f t="shared" si="9"/>
        <v>1378.431282240236</v>
      </c>
      <c r="G16" s="47">
        <f t="shared" si="10"/>
        <v>1369.8793162925201</v>
      </c>
      <c r="H16" s="47">
        <f t="shared" si="10"/>
        <v>1375</v>
      </c>
      <c r="I16" s="130">
        <v>1290</v>
      </c>
      <c r="J16" s="93"/>
      <c r="K16" s="93"/>
      <c r="L16" s="93"/>
      <c r="M16" s="93"/>
      <c r="N16" s="93"/>
      <c r="AL16" s="80" t="s">
        <v>20</v>
      </c>
      <c r="AM16" s="46">
        <v>1.4419993943850846</v>
      </c>
      <c r="AN16" s="46">
        <v>1.4395423000196679</v>
      </c>
      <c r="AO16" s="24">
        <v>1.404366325886486</v>
      </c>
      <c r="AP16" s="15">
        <v>1.34</v>
      </c>
      <c r="AQ16" s="23">
        <v>1.378431282240236</v>
      </c>
      <c r="AR16" s="41">
        <v>1.36987931629252</v>
      </c>
      <c r="AS16" s="107">
        <v>1.375</v>
      </c>
    </row>
    <row r="17" spans="1:45" x14ac:dyDescent="0.2">
      <c r="B17" s="21"/>
      <c r="C17" s="21"/>
      <c r="D17" s="21"/>
      <c r="E17" s="21"/>
      <c r="F17" s="21"/>
      <c r="G17" s="21"/>
      <c r="H17" s="37"/>
      <c r="I17" s="37"/>
      <c r="AM17" s="21"/>
      <c r="AN17" s="21"/>
      <c r="AO17" s="21"/>
      <c r="AP17" s="21"/>
      <c r="AQ17" s="21"/>
      <c r="AR17" s="21"/>
    </row>
    <row r="18" spans="1:45" s="54" customFormat="1" x14ac:dyDescent="0.2">
      <c r="A18" s="95"/>
      <c r="B18" s="21"/>
      <c r="C18" s="21"/>
      <c r="D18" s="21"/>
      <c r="E18" s="21"/>
      <c r="F18" s="21"/>
      <c r="G18" s="21"/>
      <c r="AL18" s="95"/>
      <c r="AM18" s="21"/>
      <c r="AN18" s="21"/>
      <c r="AO18" s="21"/>
      <c r="AP18" s="21"/>
      <c r="AQ18" s="21"/>
      <c r="AR18" s="21"/>
    </row>
    <row r="19" spans="1:45" x14ac:dyDescent="0.2">
      <c r="A19" s="59" t="s">
        <v>38</v>
      </c>
      <c r="H19" s="37"/>
      <c r="I19" s="37"/>
      <c r="AL19" s="59" t="s">
        <v>38</v>
      </c>
    </row>
    <row r="20" spans="1:45" s="95" customFormat="1" ht="15" x14ac:dyDescent="0.25">
      <c r="A20" s="80" t="s">
        <v>28</v>
      </c>
      <c r="B20" s="73" t="s">
        <v>0</v>
      </c>
      <c r="C20" s="73" t="s">
        <v>1</v>
      </c>
      <c r="D20" s="73" t="s">
        <v>2</v>
      </c>
      <c r="E20" s="71" t="s">
        <v>3</v>
      </c>
      <c r="F20" s="71" t="s">
        <v>4</v>
      </c>
      <c r="G20" s="71" t="s">
        <v>19</v>
      </c>
      <c r="H20" s="78" t="s">
        <v>68</v>
      </c>
      <c r="I20" s="147" t="s">
        <v>74</v>
      </c>
      <c r="AL20" s="80" t="s">
        <v>28</v>
      </c>
      <c r="AM20" s="73" t="s">
        <v>0</v>
      </c>
      <c r="AN20" s="73" t="s">
        <v>1</v>
      </c>
      <c r="AO20" s="73" t="s">
        <v>2</v>
      </c>
      <c r="AP20" s="71" t="s">
        <v>3</v>
      </c>
      <c r="AQ20" s="71" t="s">
        <v>4</v>
      </c>
      <c r="AR20" s="71" t="s">
        <v>19</v>
      </c>
      <c r="AS20" s="137" t="s">
        <v>68</v>
      </c>
    </row>
    <row r="21" spans="1:45" ht="15" x14ac:dyDescent="0.25">
      <c r="A21" s="80" t="s">
        <v>24</v>
      </c>
      <c r="B21" s="47">
        <f>AM21*1000</f>
        <v>369.55793669148335</v>
      </c>
      <c r="C21" s="47">
        <f t="shared" ref="C21:C23" si="11">AN21*1000</f>
        <v>551.45100880038535</v>
      </c>
      <c r="D21" s="47">
        <f t="shared" ref="D21:D23" si="12">AO21*1000</f>
        <v>370.65653871590757</v>
      </c>
      <c r="E21" s="47">
        <f t="shared" ref="E21:E23" si="13">AP21*1000</f>
        <v>400</v>
      </c>
      <c r="F21" s="47">
        <f t="shared" ref="F21:F23" si="14">AQ21*1000</f>
        <v>433.41044346980385</v>
      </c>
      <c r="G21" s="47">
        <f t="shared" ref="G21:H23" si="15">AR21*1000</f>
        <v>416.38102890273137</v>
      </c>
      <c r="H21" s="47">
        <f t="shared" si="15"/>
        <v>439</v>
      </c>
      <c r="I21" s="130">
        <v>513</v>
      </c>
      <c r="AL21" s="80" t="s">
        <v>24</v>
      </c>
      <c r="AM21" s="46">
        <v>0.36955793669148335</v>
      </c>
      <c r="AN21" s="46">
        <v>0.55145100880038533</v>
      </c>
      <c r="AO21" s="24">
        <v>0.37065653871590759</v>
      </c>
      <c r="AP21" s="46">
        <v>0.4</v>
      </c>
      <c r="AQ21" s="23">
        <v>0.43341044346980384</v>
      </c>
      <c r="AR21" s="41">
        <v>0.41638102890273138</v>
      </c>
      <c r="AS21" s="107">
        <v>0.439</v>
      </c>
    </row>
    <row r="22" spans="1:45" ht="15" x14ac:dyDescent="0.25">
      <c r="A22" s="80" t="s">
        <v>25</v>
      </c>
      <c r="B22" s="47">
        <f>AM22*1000</f>
        <v>1377.4590902822313</v>
      </c>
      <c r="C22" s="47">
        <f t="shared" si="11"/>
        <v>1486.2620851062136</v>
      </c>
      <c r="D22" s="47">
        <f t="shared" si="12"/>
        <v>1463.1483795519775</v>
      </c>
      <c r="E22" s="47">
        <f t="shared" si="13"/>
        <v>1330</v>
      </c>
      <c r="F22" s="47">
        <f t="shared" si="14"/>
        <v>1376.0669823400635</v>
      </c>
      <c r="G22" s="47">
        <f t="shared" si="15"/>
        <v>1305.9197833888986</v>
      </c>
      <c r="H22" s="47">
        <f t="shared" si="15"/>
        <v>1239</v>
      </c>
      <c r="I22" s="130">
        <v>1331</v>
      </c>
      <c r="AL22" s="80" t="s">
        <v>25</v>
      </c>
      <c r="AM22" s="46">
        <v>1.3774590902822312</v>
      </c>
      <c r="AN22" s="46">
        <v>1.4862620851062136</v>
      </c>
      <c r="AO22" s="24">
        <v>1.4631483795519775</v>
      </c>
      <c r="AP22" s="46">
        <v>1.33</v>
      </c>
      <c r="AQ22" s="23">
        <v>1.3760669823400635</v>
      </c>
      <c r="AR22" s="41">
        <v>1.3059197833888987</v>
      </c>
      <c r="AS22" s="107">
        <v>1.2390000000000001</v>
      </c>
    </row>
    <row r="23" spans="1:45" ht="15" x14ac:dyDescent="0.25">
      <c r="A23" s="80" t="s">
        <v>20</v>
      </c>
      <c r="B23" s="47">
        <f>AM23*1000</f>
        <v>1747.0128300366391</v>
      </c>
      <c r="C23" s="47">
        <f t="shared" si="11"/>
        <v>2037.7130939065989</v>
      </c>
      <c r="D23" s="47">
        <f t="shared" si="12"/>
        <v>1833.8049182678853</v>
      </c>
      <c r="E23" s="47">
        <f t="shared" si="13"/>
        <v>1730</v>
      </c>
      <c r="F23" s="47">
        <f t="shared" si="14"/>
        <v>1809.4774258098673</v>
      </c>
      <c r="G23" s="47">
        <f t="shared" si="15"/>
        <v>1722.3008122916299</v>
      </c>
      <c r="H23" s="47">
        <f t="shared" si="15"/>
        <v>1678</v>
      </c>
      <c r="I23" s="130">
        <v>1844</v>
      </c>
      <c r="J23" s="93"/>
      <c r="K23" s="93"/>
      <c r="L23" s="93"/>
      <c r="M23" s="93"/>
      <c r="N23" s="93"/>
      <c r="AL23" s="80" t="s">
        <v>20</v>
      </c>
      <c r="AM23" s="46">
        <v>1.7470128300366392</v>
      </c>
      <c r="AN23" s="46">
        <v>2.037713093906599</v>
      </c>
      <c r="AO23" s="24">
        <v>1.8338049182678853</v>
      </c>
      <c r="AP23" s="15">
        <v>1.73</v>
      </c>
      <c r="AQ23" s="23">
        <v>1.8094774258098674</v>
      </c>
      <c r="AR23" s="41">
        <v>1.7223008122916299</v>
      </c>
      <c r="AS23" s="107">
        <v>1.6779999999999999</v>
      </c>
    </row>
    <row r="24" spans="1:45" x14ac:dyDescent="0.2">
      <c r="B24" s="21"/>
      <c r="C24" s="21"/>
      <c r="D24" s="21"/>
      <c r="E24" s="21"/>
      <c r="F24" s="21"/>
      <c r="G24" s="21"/>
      <c r="AM24" s="21"/>
      <c r="AN24" s="21"/>
      <c r="AO24" s="21"/>
      <c r="AP24" s="21"/>
      <c r="AQ24" s="21"/>
      <c r="AR24" s="21"/>
    </row>
    <row r="25" spans="1:45" x14ac:dyDescent="0.2">
      <c r="K25" s="92"/>
      <c r="L25" s="92"/>
      <c r="M25" s="65"/>
      <c r="N25" s="65"/>
    </row>
    <row r="26" spans="1:45" s="45" customFormat="1" x14ac:dyDescent="0.2">
      <c r="A26" s="95"/>
      <c r="K26" s="92"/>
      <c r="L26" s="92"/>
      <c r="M26"/>
      <c r="N26"/>
      <c r="AL26" s="95"/>
      <c r="AM26" s="92"/>
      <c r="AN26" s="92"/>
      <c r="AO26" s="92"/>
      <c r="AP26" s="92"/>
      <c r="AQ26" s="92"/>
      <c r="AR26" s="92"/>
    </row>
    <row r="27" spans="1:45" x14ac:dyDescent="0.2">
      <c r="A27" s="95" t="s">
        <v>117</v>
      </c>
      <c r="K27" s="92"/>
      <c r="L27" s="92"/>
      <c r="M27" s="5"/>
      <c r="N27" s="5"/>
      <c r="AL27" s="95" t="s">
        <v>39</v>
      </c>
    </row>
    <row r="28" spans="1:45" x14ac:dyDescent="0.2">
      <c r="K28" s="92"/>
      <c r="L28" s="92"/>
      <c r="N28" s="92"/>
    </row>
    <row r="29" spans="1:45" ht="15" x14ac:dyDescent="0.25">
      <c r="A29" s="20" t="s">
        <v>138</v>
      </c>
      <c r="B29" s="30"/>
      <c r="C29" s="10"/>
      <c r="D29" s="10"/>
      <c r="E29" s="11"/>
      <c r="F29" s="10"/>
      <c r="G29" s="9"/>
      <c r="H29"/>
      <c r="I29"/>
      <c r="J29"/>
      <c r="K29" s="92"/>
      <c r="L29" s="92"/>
      <c r="N29" s="92"/>
      <c r="AL29" s="20" t="s">
        <v>40</v>
      </c>
      <c r="AM29" s="94"/>
      <c r="AN29" s="10"/>
      <c r="AO29" s="10"/>
      <c r="AP29" s="11"/>
      <c r="AQ29" s="10"/>
      <c r="AR29" s="9"/>
    </row>
    <row r="30" spans="1:45" ht="15" x14ac:dyDescent="0.25">
      <c r="A30" s="82" t="s">
        <v>5</v>
      </c>
      <c r="B30" s="18" t="s">
        <v>0</v>
      </c>
      <c r="C30" s="18" t="s">
        <v>1</v>
      </c>
      <c r="D30" s="18" t="s">
        <v>2</v>
      </c>
      <c r="E30" s="33" t="s">
        <v>3</v>
      </c>
      <c r="F30" s="33" t="s">
        <v>4</v>
      </c>
      <c r="G30" s="31" t="s">
        <v>19</v>
      </c>
      <c r="H30" s="78" t="s">
        <v>68</v>
      </c>
      <c r="I30" s="147" t="s">
        <v>74</v>
      </c>
      <c r="J30"/>
      <c r="AL30" s="82" t="s">
        <v>5</v>
      </c>
      <c r="AM30" s="18" t="s">
        <v>0</v>
      </c>
      <c r="AN30" s="18" t="s">
        <v>1</v>
      </c>
      <c r="AO30" s="18" t="s">
        <v>2</v>
      </c>
      <c r="AP30" s="33" t="s">
        <v>3</v>
      </c>
      <c r="AQ30" s="33" t="s">
        <v>4</v>
      </c>
      <c r="AR30" s="31" t="s">
        <v>19</v>
      </c>
      <c r="AS30" s="137" t="s">
        <v>68</v>
      </c>
    </row>
    <row r="31" spans="1:45" ht="15" x14ac:dyDescent="0.25">
      <c r="A31" s="82" t="s">
        <v>23</v>
      </c>
      <c r="B31" s="47">
        <f>AM31*1000</f>
        <v>187.98402417925368</v>
      </c>
      <c r="C31" s="47">
        <f t="shared" ref="C31:C33" si="16">AN31*1000</f>
        <v>234.50440977946127</v>
      </c>
      <c r="D31" s="47">
        <f t="shared" ref="D31:D33" si="17">AO31*1000</f>
        <v>202.57061835086955</v>
      </c>
      <c r="E31" s="47">
        <f t="shared" ref="E31:E33" si="18">AP31*1000</f>
        <v>170</v>
      </c>
      <c r="F31" s="47">
        <f t="shared" ref="F31:F33" si="19">AQ31*1000</f>
        <v>191.37901240650709</v>
      </c>
      <c r="G31" s="47">
        <f t="shared" ref="G31:H33" si="20">AR31*1000</f>
        <v>194.74958097628476</v>
      </c>
      <c r="H31" s="47">
        <f t="shared" si="20"/>
        <v>206</v>
      </c>
      <c r="I31" s="130">
        <v>210</v>
      </c>
      <c r="J31" s="38"/>
      <c r="AL31" s="82" t="s">
        <v>23</v>
      </c>
      <c r="AM31" s="28">
        <v>0.18798402417925367</v>
      </c>
      <c r="AN31" s="28">
        <v>0.23450440977946127</v>
      </c>
      <c r="AO31" s="27">
        <v>0.20257061835086956</v>
      </c>
      <c r="AP31" s="28">
        <v>0.17</v>
      </c>
      <c r="AQ31" s="14">
        <v>0.19137901240650709</v>
      </c>
      <c r="AR31" s="17">
        <v>0.19474958097628475</v>
      </c>
      <c r="AS31" s="107">
        <v>0.20599999999999999</v>
      </c>
    </row>
    <row r="32" spans="1:45" ht="15" x14ac:dyDescent="0.25">
      <c r="A32" s="82" t="s">
        <v>22</v>
      </c>
      <c r="B32" s="47">
        <f>AM32*1000</f>
        <v>410</v>
      </c>
      <c r="C32" s="47">
        <f t="shared" si="16"/>
        <v>402.60341173309803</v>
      </c>
      <c r="D32" s="47">
        <f t="shared" si="17"/>
        <v>404.20470543763741</v>
      </c>
      <c r="E32" s="47">
        <f t="shared" si="18"/>
        <v>400</v>
      </c>
      <c r="F32" s="47">
        <f t="shared" si="19"/>
        <v>407.13951078397912</v>
      </c>
      <c r="G32" s="47">
        <f t="shared" si="20"/>
        <v>384.93292513207876</v>
      </c>
      <c r="H32" s="47">
        <f t="shared" si="20"/>
        <v>370</v>
      </c>
      <c r="I32" s="130">
        <v>350</v>
      </c>
      <c r="J32" s="38"/>
      <c r="AL32" s="82" t="s">
        <v>22</v>
      </c>
      <c r="AM32" s="28">
        <v>0.41</v>
      </c>
      <c r="AN32" s="28">
        <v>0.40260341173309805</v>
      </c>
      <c r="AO32" s="27">
        <v>0.40420470543763742</v>
      </c>
      <c r="AP32" s="28">
        <v>0.4</v>
      </c>
      <c r="AQ32" s="14">
        <v>0.40713951078397914</v>
      </c>
      <c r="AR32" s="17">
        <v>0.38493292513207877</v>
      </c>
      <c r="AS32" s="107">
        <v>0.37</v>
      </c>
    </row>
    <row r="33" spans="1:45" ht="15" x14ac:dyDescent="0.25">
      <c r="A33" s="82" t="s">
        <v>21</v>
      </c>
      <c r="B33" s="47">
        <f>AM33*1000</f>
        <v>597.98402417925365</v>
      </c>
      <c r="C33" s="47">
        <f t="shared" si="16"/>
        <v>637.10782151255933</v>
      </c>
      <c r="D33" s="47">
        <f t="shared" si="17"/>
        <v>606.77532378850697</v>
      </c>
      <c r="E33" s="47">
        <f t="shared" si="18"/>
        <v>580</v>
      </c>
      <c r="F33" s="47">
        <f t="shared" si="19"/>
        <v>598.51852319048623</v>
      </c>
      <c r="G33" s="47">
        <f t="shared" si="20"/>
        <v>579.68250610836367</v>
      </c>
      <c r="H33" s="47">
        <f t="shared" si="20"/>
        <v>576</v>
      </c>
      <c r="I33" s="130">
        <v>560</v>
      </c>
      <c r="J33" s="38"/>
      <c r="AL33" s="82" t="s">
        <v>21</v>
      </c>
      <c r="AM33" s="28">
        <f>AM31+AM32</f>
        <v>0.59798402417925367</v>
      </c>
      <c r="AN33" s="28">
        <v>0.63710782151255929</v>
      </c>
      <c r="AO33" s="27">
        <v>0.60677532378850696</v>
      </c>
      <c r="AP33" s="32">
        <v>0.57999999999999996</v>
      </c>
      <c r="AQ33" s="14">
        <v>0.59851852319048626</v>
      </c>
      <c r="AR33" s="22">
        <v>0.57968250610836369</v>
      </c>
      <c r="AS33" s="107">
        <v>0.57599999999999996</v>
      </c>
    </row>
    <row r="34" spans="1:45" x14ac:dyDescent="0.2">
      <c r="B34" s="21"/>
      <c r="C34" s="21"/>
      <c r="D34" s="21"/>
      <c r="E34" s="21"/>
      <c r="F34" s="21"/>
      <c r="G34" s="21"/>
      <c r="H34"/>
      <c r="I34"/>
      <c r="J34"/>
      <c r="AM34" s="21"/>
      <c r="AN34" s="21"/>
      <c r="AO34" s="21"/>
      <c r="AP34" s="21"/>
      <c r="AQ34" s="21"/>
      <c r="AR34" s="21"/>
    </row>
    <row r="35" spans="1:45" x14ac:dyDescent="0.2">
      <c r="G35"/>
      <c r="H35"/>
      <c r="I35"/>
      <c r="J35"/>
    </row>
    <row r="36" spans="1:45" x14ac:dyDescent="0.2">
      <c r="A36" s="59" t="s">
        <v>139</v>
      </c>
      <c r="B36" s="29"/>
      <c r="C36" s="29"/>
      <c r="D36" s="29"/>
      <c r="E36" s="29"/>
      <c r="F36" s="29"/>
      <c r="G36" s="29"/>
      <c r="H36"/>
      <c r="I36"/>
      <c r="J36"/>
      <c r="AL36" s="59" t="s">
        <v>41</v>
      </c>
    </row>
    <row r="37" spans="1:45" ht="15" x14ac:dyDescent="0.25">
      <c r="A37" s="80" t="s">
        <v>5</v>
      </c>
      <c r="B37" s="35" t="s">
        <v>0</v>
      </c>
      <c r="C37" s="35" t="s">
        <v>1</v>
      </c>
      <c r="D37" s="35" t="s">
        <v>2</v>
      </c>
      <c r="E37" s="42" t="s">
        <v>3</v>
      </c>
      <c r="F37" s="42" t="s">
        <v>4</v>
      </c>
      <c r="G37" s="39" t="s">
        <v>19</v>
      </c>
      <c r="H37" s="78" t="s">
        <v>68</v>
      </c>
      <c r="I37" s="147" t="s">
        <v>74</v>
      </c>
      <c r="J37"/>
      <c r="AL37" s="80" t="s">
        <v>5</v>
      </c>
      <c r="AM37" s="35" t="s">
        <v>0</v>
      </c>
      <c r="AN37" s="35" t="s">
        <v>1</v>
      </c>
      <c r="AO37" s="35" t="s">
        <v>2</v>
      </c>
      <c r="AP37" s="42" t="s">
        <v>3</v>
      </c>
      <c r="AQ37" s="42" t="s">
        <v>4</v>
      </c>
      <c r="AR37" s="39" t="s">
        <v>19</v>
      </c>
      <c r="AS37" s="137" t="s">
        <v>68</v>
      </c>
    </row>
    <row r="38" spans="1:45" ht="15" x14ac:dyDescent="0.25">
      <c r="A38" s="80" t="s">
        <v>23</v>
      </c>
      <c r="B38" s="47">
        <f>AM38*1000</f>
        <v>203.72743443074364</v>
      </c>
      <c r="C38" s="47">
        <f t="shared" ref="C38:C40" si="21">AN38*1000</f>
        <v>239.27498879426264</v>
      </c>
      <c r="D38" s="47">
        <f t="shared" ref="D38:D40" si="22">AO38*1000</f>
        <v>221.77910930732699</v>
      </c>
      <c r="E38" s="47">
        <f t="shared" ref="E38:E40" si="23">AP38*1000</f>
        <v>180</v>
      </c>
      <c r="F38" s="47">
        <f t="shared" ref="F38:F40" si="24">AQ38*1000</f>
        <v>197.06948517776146</v>
      </c>
      <c r="G38" s="47">
        <f t="shared" ref="G38:H40" si="25">AR38*1000</f>
        <v>204.20027472527474</v>
      </c>
      <c r="H38" s="47">
        <f t="shared" si="25"/>
        <v>215</v>
      </c>
      <c r="I38" s="130">
        <v>211</v>
      </c>
      <c r="J38" s="43"/>
      <c r="AL38" s="80" t="s">
        <v>23</v>
      </c>
      <c r="AM38" s="46">
        <v>0.20372743443074365</v>
      </c>
      <c r="AN38" s="46">
        <v>0.23927498879426265</v>
      </c>
      <c r="AO38" s="24">
        <v>0.221779109307327</v>
      </c>
      <c r="AP38" s="46">
        <v>0.18</v>
      </c>
      <c r="AQ38" s="23">
        <v>0.19706948517776146</v>
      </c>
      <c r="AR38" s="36">
        <v>0.20420027472527474</v>
      </c>
      <c r="AS38" s="107">
        <v>0.215</v>
      </c>
    </row>
    <row r="39" spans="1:45" ht="15" x14ac:dyDescent="0.25">
      <c r="A39" s="80" t="s">
        <v>22</v>
      </c>
      <c r="B39" s="47">
        <f>AM39*1000</f>
        <v>370.11832215386642</v>
      </c>
      <c r="C39" s="47">
        <f t="shared" si="21"/>
        <v>334.84816225907667</v>
      </c>
      <c r="D39" s="47">
        <f t="shared" si="22"/>
        <v>339.13611623391722</v>
      </c>
      <c r="E39" s="47">
        <f t="shared" si="23"/>
        <v>360</v>
      </c>
      <c r="F39" s="47">
        <f t="shared" si="24"/>
        <v>355.46638358476628</v>
      </c>
      <c r="G39" s="47">
        <f t="shared" si="25"/>
        <v>336.86371108675695</v>
      </c>
      <c r="H39" s="47">
        <f t="shared" si="25"/>
        <v>324</v>
      </c>
      <c r="I39" s="130">
        <v>304</v>
      </c>
      <c r="J39" s="43"/>
      <c r="AL39" s="80" t="s">
        <v>22</v>
      </c>
      <c r="AM39" s="46">
        <v>0.37011832215386642</v>
      </c>
      <c r="AN39" s="46">
        <v>0.33484816225907665</v>
      </c>
      <c r="AO39" s="24">
        <v>0.33913611623391721</v>
      </c>
      <c r="AP39" s="46">
        <v>0.36</v>
      </c>
      <c r="AQ39" s="23">
        <v>0.35546638358476629</v>
      </c>
      <c r="AR39" s="36">
        <v>0.33686371108675695</v>
      </c>
      <c r="AS39" s="107">
        <v>0.32400000000000001</v>
      </c>
    </row>
    <row r="40" spans="1:45" s="29" customFormat="1" ht="15" x14ac:dyDescent="0.25">
      <c r="A40" s="80" t="s">
        <v>21</v>
      </c>
      <c r="B40" s="47">
        <f>AM40*1000</f>
        <v>573.84575658461017</v>
      </c>
      <c r="C40" s="47">
        <f t="shared" si="21"/>
        <v>574.12315105333937</v>
      </c>
      <c r="D40" s="47">
        <f t="shared" si="22"/>
        <v>560.91522554124413</v>
      </c>
      <c r="E40" s="47">
        <f t="shared" si="23"/>
        <v>530</v>
      </c>
      <c r="F40" s="47">
        <f t="shared" si="24"/>
        <v>552.5358687625278</v>
      </c>
      <c r="G40" s="47">
        <f t="shared" si="25"/>
        <v>541.06398581203166</v>
      </c>
      <c r="H40" s="47">
        <f t="shared" si="25"/>
        <v>539</v>
      </c>
      <c r="I40" s="130">
        <v>515</v>
      </c>
      <c r="J40" s="43"/>
      <c r="AL40" s="80" t="s">
        <v>21</v>
      </c>
      <c r="AM40" s="46">
        <v>0.57384575658461012</v>
      </c>
      <c r="AN40" s="46">
        <v>0.57412315105333933</v>
      </c>
      <c r="AO40" s="24">
        <v>0.56091522554124418</v>
      </c>
      <c r="AP40" s="40">
        <v>0.53</v>
      </c>
      <c r="AQ40" s="23">
        <v>0.5525358687625278</v>
      </c>
      <c r="AR40" s="36">
        <v>0.54106398581203163</v>
      </c>
      <c r="AS40" s="107">
        <v>0.53900000000000003</v>
      </c>
    </row>
    <row r="41" spans="1:45" s="29" customFormat="1" x14ac:dyDescent="0.2">
      <c r="A41" s="13"/>
      <c r="B41" s="21"/>
      <c r="C41" s="21"/>
      <c r="D41" s="21"/>
      <c r="E41" s="21"/>
      <c r="F41" s="21"/>
      <c r="G41" s="21"/>
      <c r="AL41" s="13"/>
      <c r="AM41" s="21"/>
      <c r="AN41" s="21"/>
      <c r="AO41" s="21"/>
      <c r="AP41" s="21"/>
      <c r="AQ41" s="21"/>
      <c r="AR41" s="21"/>
    </row>
    <row r="42" spans="1:45" s="92" customFormat="1" x14ac:dyDescent="0.2">
      <c r="A42" s="13"/>
      <c r="B42" s="21"/>
      <c r="C42" s="21"/>
      <c r="D42" s="21"/>
      <c r="E42" s="21"/>
      <c r="F42" s="21"/>
      <c r="G42" s="21"/>
      <c r="AL42" s="13"/>
      <c r="AM42" s="21"/>
      <c r="AN42" s="21"/>
      <c r="AO42" s="21"/>
      <c r="AP42" s="21"/>
      <c r="AQ42" s="21"/>
      <c r="AR42" s="21"/>
    </row>
    <row r="43" spans="1:45" s="29" customFormat="1" ht="15" x14ac:dyDescent="0.25">
      <c r="A43" s="59" t="s">
        <v>42</v>
      </c>
      <c r="B43" s="30"/>
      <c r="C43" s="10"/>
      <c r="D43" s="10"/>
      <c r="E43" s="11"/>
      <c r="F43" s="30"/>
      <c r="G43" s="9"/>
      <c r="AL43" s="59" t="s">
        <v>42</v>
      </c>
      <c r="AM43" s="94"/>
      <c r="AN43" s="10"/>
      <c r="AO43" s="10"/>
      <c r="AP43" s="11"/>
      <c r="AQ43" s="94"/>
      <c r="AR43" s="9"/>
    </row>
    <row r="44" spans="1:45" ht="15" x14ac:dyDescent="0.25">
      <c r="A44" s="82" t="s">
        <v>5</v>
      </c>
      <c r="B44" s="18" t="s">
        <v>0</v>
      </c>
      <c r="C44" s="18" t="s">
        <v>1</v>
      </c>
      <c r="D44" s="18" t="s">
        <v>2</v>
      </c>
      <c r="E44" s="33" t="s">
        <v>3</v>
      </c>
      <c r="F44" s="33" t="s">
        <v>4</v>
      </c>
      <c r="G44" s="31" t="s">
        <v>19</v>
      </c>
      <c r="H44" s="78" t="s">
        <v>68</v>
      </c>
      <c r="I44" s="147" t="s">
        <v>74</v>
      </c>
      <c r="J44"/>
      <c r="AL44" s="82" t="s">
        <v>5</v>
      </c>
      <c r="AM44" s="18" t="s">
        <v>0</v>
      </c>
      <c r="AN44" s="18" t="s">
        <v>1</v>
      </c>
      <c r="AO44" s="18" t="s">
        <v>2</v>
      </c>
      <c r="AP44" s="33" t="s">
        <v>3</v>
      </c>
      <c r="AQ44" s="33" t="s">
        <v>4</v>
      </c>
      <c r="AR44" s="31" t="s">
        <v>19</v>
      </c>
      <c r="AS44" s="137" t="s">
        <v>68</v>
      </c>
    </row>
    <row r="45" spans="1:45" ht="15" x14ac:dyDescent="0.25">
      <c r="A45" s="82" t="s">
        <v>23</v>
      </c>
      <c r="B45" s="47">
        <f>AM45*1000</f>
        <v>143.3262474201579</v>
      </c>
      <c r="C45" s="47">
        <f t="shared" ref="C45:C47" si="26">AN45*1000</f>
        <v>220.92704333516184</v>
      </c>
      <c r="D45" s="47">
        <f t="shared" ref="D45:D47" si="27">AO45*1000</f>
        <v>153.17900314156245</v>
      </c>
      <c r="E45" s="47">
        <f t="shared" ref="E45:E47" si="28">AP45*1000</f>
        <v>160</v>
      </c>
      <c r="F45" s="47">
        <f t="shared" ref="F45:F47" si="29">AQ45*1000</f>
        <v>175.02047363648492</v>
      </c>
      <c r="G45" s="47">
        <f t="shared" ref="G45:H47" si="30">AR45*1000</f>
        <v>167.28024338136478</v>
      </c>
      <c r="H45" s="47">
        <f t="shared" si="30"/>
        <v>179</v>
      </c>
      <c r="I45" s="130">
        <v>206</v>
      </c>
      <c r="J45"/>
      <c r="AL45" s="82" t="s">
        <v>23</v>
      </c>
      <c r="AM45" s="28">
        <v>0.1433262474201579</v>
      </c>
      <c r="AN45" s="28">
        <v>0.22092704333516183</v>
      </c>
      <c r="AO45" s="27">
        <v>0.15317900314156244</v>
      </c>
      <c r="AP45" s="28">
        <v>0.16</v>
      </c>
      <c r="AQ45" s="14">
        <v>0.17502047363648493</v>
      </c>
      <c r="AR45" s="36">
        <v>0.1672802433813648</v>
      </c>
      <c r="AS45" s="107">
        <v>0.17899999999999999</v>
      </c>
    </row>
    <row r="46" spans="1:45" ht="15" x14ac:dyDescent="0.25">
      <c r="A46" s="82" t="s">
        <v>22</v>
      </c>
      <c r="B46" s="47">
        <f>AM46*1000</f>
        <v>534.22216866026372</v>
      </c>
      <c r="C46" s="47">
        <f t="shared" si="26"/>
        <v>595.43909221957153</v>
      </c>
      <c r="D46" s="47">
        <f t="shared" si="27"/>
        <v>590</v>
      </c>
      <c r="E46" s="47">
        <f t="shared" si="28"/>
        <v>540</v>
      </c>
      <c r="F46" s="47">
        <f t="shared" si="29"/>
        <v>555.68549081689594</v>
      </c>
      <c r="G46" s="47">
        <f t="shared" si="30"/>
        <v>524.65065417969902</v>
      </c>
      <c r="H46" s="47">
        <f t="shared" si="30"/>
        <v>506</v>
      </c>
      <c r="I46" s="130">
        <v>536</v>
      </c>
      <c r="J46"/>
      <c r="AL46" s="82" t="s">
        <v>22</v>
      </c>
      <c r="AM46" s="28">
        <v>0.53422216866026373</v>
      </c>
      <c r="AN46" s="28">
        <v>0.59543909221957159</v>
      </c>
      <c r="AO46" s="27">
        <v>0.59</v>
      </c>
      <c r="AP46" s="28">
        <v>0.54</v>
      </c>
      <c r="AQ46" s="14">
        <v>0.55568549081689589</v>
      </c>
      <c r="AR46" s="25">
        <v>0.52465065417969903</v>
      </c>
      <c r="AS46" s="107">
        <v>0.50600000000000001</v>
      </c>
    </row>
    <row r="47" spans="1:45" s="29" customFormat="1" ht="15" x14ac:dyDescent="0.25">
      <c r="A47" s="82" t="s">
        <v>21</v>
      </c>
      <c r="B47" s="47">
        <f>AM47*1000</f>
        <v>677.54678837558311</v>
      </c>
      <c r="C47" s="47">
        <f t="shared" si="26"/>
        <v>816.36613555473343</v>
      </c>
      <c r="D47" s="47">
        <f t="shared" si="27"/>
        <v>737.56720109358287</v>
      </c>
      <c r="E47" s="47">
        <f t="shared" si="28"/>
        <v>700</v>
      </c>
      <c r="F47" s="47">
        <f t="shared" si="29"/>
        <v>730.70596445338083</v>
      </c>
      <c r="G47" s="47">
        <f t="shared" si="30"/>
        <v>691.93089756106372</v>
      </c>
      <c r="H47" s="47">
        <f t="shared" si="30"/>
        <v>685</v>
      </c>
      <c r="I47" s="130">
        <v>742</v>
      </c>
      <c r="AL47" s="82" t="s">
        <v>21</v>
      </c>
      <c r="AM47" s="28">
        <v>0.67754678837558313</v>
      </c>
      <c r="AN47" s="28">
        <v>0.81636613555473347</v>
      </c>
      <c r="AO47" s="27">
        <v>0.73756720109358287</v>
      </c>
      <c r="AP47" s="32">
        <v>0.7</v>
      </c>
      <c r="AQ47" s="14">
        <v>0.73070596445338087</v>
      </c>
      <c r="AR47" s="34">
        <v>0.69193089756106374</v>
      </c>
      <c r="AS47" s="107">
        <v>0.68500000000000005</v>
      </c>
    </row>
    <row r="48" spans="1:45" s="29" customFormat="1" x14ac:dyDescent="0.2">
      <c r="A48" s="13"/>
      <c r="B48" s="21"/>
      <c r="C48" s="21"/>
      <c r="D48" s="21"/>
      <c r="E48" s="21"/>
      <c r="F48" s="21"/>
      <c r="G48" s="21"/>
      <c r="AL48" s="13"/>
      <c r="AM48" s="21"/>
      <c r="AN48" s="21"/>
      <c r="AO48" s="21"/>
      <c r="AP48" s="21"/>
      <c r="AQ48" s="21"/>
      <c r="AR48" s="21"/>
    </row>
    <row r="50" spans="1:9" ht="48.75" customHeight="1" x14ac:dyDescent="0.2">
      <c r="A50" s="170" t="s">
        <v>148</v>
      </c>
      <c r="B50" s="170"/>
      <c r="C50" s="170"/>
      <c r="D50" s="170"/>
      <c r="E50" s="170"/>
      <c r="F50" s="170"/>
      <c r="G50" s="170"/>
      <c r="H50" s="170"/>
      <c r="I50" s="170"/>
    </row>
  </sheetData>
  <mergeCells count="1">
    <mergeCell ref="A50:I50"/>
  </mergeCells>
  <pageMargins left="0.7" right="0.7" top="0.75" bottom="0.75" header="0.3" footer="0.3"/>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130" zoomScaleNormal="130" workbookViewId="0">
      <selection activeCell="D28" sqref="D28"/>
    </sheetView>
  </sheetViews>
  <sheetFormatPr defaultColWidth="8.7109375" defaultRowHeight="12.75" x14ac:dyDescent="0.2"/>
  <cols>
    <col min="1" max="1" width="43.85546875" style="95" customWidth="1"/>
    <col min="2" max="2" width="8.5703125" style="8" hidden="1" customWidth="1"/>
    <col min="3" max="7" width="8.5703125" style="8" bestFit="1" customWidth="1"/>
    <col min="8" max="16384" width="8.7109375" style="8"/>
  </cols>
  <sheetData>
    <row r="1" spans="1:9" x14ac:dyDescent="0.2">
      <c r="A1" s="95" t="s">
        <v>140</v>
      </c>
    </row>
    <row r="3" spans="1:9" x14ac:dyDescent="0.2">
      <c r="A3" s="95" t="s">
        <v>141</v>
      </c>
    </row>
    <row r="4" spans="1:9" s="95" customFormat="1" x14ac:dyDescent="0.2">
      <c r="A4" s="64" t="s">
        <v>28</v>
      </c>
      <c r="B4" s="69" t="s">
        <v>0</v>
      </c>
      <c r="C4" s="69" t="s">
        <v>1</v>
      </c>
      <c r="D4" s="69" t="s">
        <v>2</v>
      </c>
      <c r="E4" s="69" t="s">
        <v>3</v>
      </c>
      <c r="F4" s="69" t="s">
        <v>4</v>
      </c>
      <c r="G4" s="69" t="s">
        <v>19</v>
      </c>
      <c r="H4" s="137" t="s">
        <v>68</v>
      </c>
      <c r="I4" s="147" t="s">
        <v>74</v>
      </c>
    </row>
    <row r="5" spans="1:9" x14ac:dyDescent="0.2">
      <c r="A5" s="64" t="s">
        <v>31</v>
      </c>
      <c r="B5" s="79">
        <v>19</v>
      </c>
      <c r="C5" s="79">
        <v>19</v>
      </c>
      <c r="D5" s="79">
        <v>19</v>
      </c>
      <c r="E5" s="79">
        <v>20</v>
      </c>
      <c r="F5" s="79">
        <v>16</v>
      </c>
      <c r="G5" s="79">
        <v>18</v>
      </c>
      <c r="H5" s="108">
        <v>22</v>
      </c>
      <c r="I5" s="154">
        <v>21</v>
      </c>
    </row>
    <row r="6" spans="1:9" x14ac:dyDescent="0.2">
      <c r="A6" s="64" t="s">
        <v>32</v>
      </c>
      <c r="B6" s="79">
        <v>8</v>
      </c>
      <c r="C6" s="79">
        <v>6</v>
      </c>
      <c r="D6" s="79">
        <v>2</v>
      </c>
      <c r="E6" s="79">
        <v>4</v>
      </c>
      <c r="F6" s="79">
        <v>10</v>
      </c>
      <c r="G6" s="79">
        <v>7</v>
      </c>
      <c r="H6" s="108">
        <v>2</v>
      </c>
      <c r="I6" s="154">
        <v>7</v>
      </c>
    </row>
    <row r="7" spans="1:9" x14ac:dyDescent="0.2">
      <c r="A7" s="84" t="s">
        <v>33</v>
      </c>
      <c r="B7" s="79">
        <v>3</v>
      </c>
      <c r="C7" s="79">
        <v>5</v>
      </c>
      <c r="D7" s="79">
        <v>9</v>
      </c>
      <c r="E7" s="79">
        <v>6</v>
      </c>
      <c r="F7" s="79">
        <v>4</v>
      </c>
      <c r="G7" s="79">
        <v>5</v>
      </c>
      <c r="H7" s="108">
        <v>6</v>
      </c>
      <c r="I7" s="154">
        <v>5</v>
      </c>
    </row>
    <row r="8" spans="1:9" x14ac:dyDescent="0.2">
      <c r="B8" s="76"/>
      <c r="C8" s="76"/>
      <c r="D8" s="76"/>
      <c r="E8" s="76"/>
      <c r="F8" s="76"/>
      <c r="G8" s="76"/>
    </row>
    <row r="9" spans="1:9" x14ac:dyDescent="0.2">
      <c r="A9" s="95" t="s">
        <v>142</v>
      </c>
    </row>
    <row r="10" spans="1:9" s="95" customFormat="1" x14ac:dyDescent="0.2">
      <c r="A10" s="64" t="s">
        <v>28</v>
      </c>
      <c r="B10" s="69" t="s">
        <v>0</v>
      </c>
      <c r="C10" s="69" t="s">
        <v>1</v>
      </c>
      <c r="D10" s="69" t="s">
        <v>2</v>
      </c>
      <c r="E10" s="69" t="s">
        <v>3</v>
      </c>
      <c r="F10" s="69" t="s">
        <v>4</v>
      </c>
      <c r="G10" s="69" t="s">
        <v>19</v>
      </c>
      <c r="H10" s="137" t="s">
        <v>68</v>
      </c>
      <c r="I10" s="147" t="s">
        <v>74</v>
      </c>
    </row>
    <row r="11" spans="1:9" x14ac:dyDescent="0.2">
      <c r="A11" s="147" t="s">
        <v>16</v>
      </c>
      <c r="B11" s="155">
        <v>28</v>
      </c>
      <c r="C11" s="155">
        <v>28</v>
      </c>
      <c r="D11" s="155">
        <v>29</v>
      </c>
      <c r="E11" s="155">
        <v>29</v>
      </c>
      <c r="F11" s="155">
        <v>30</v>
      </c>
      <c r="G11" s="155">
        <v>30</v>
      </c>
      <c r="H11" s="154">
        <v>30</v>
      </c>
      <c r="I11" s="154">
        <v>33</v>
      </c>
    </row>
    <row r="12" spans="1:9" x14ac:dyDescent="0.2">
      <c r="A12" s="147" t="s">
        <v>82</v>
      </c>
      <c r="B12" s="155">
        <v>0</v>
      </c>
      <c r="C12" s="155">
        <v>0</v>
      </c>
      <c r="D12" s="155">
        <v>3</v>
      </c>
      <c r="E12" s="155">
        <v>3</v>
      </c>
      <c r="F12" s="155">
        <v>4</v>
      </c>
      <c r="G12" s="155">
        <v>6</v>
      </c>
      <c r="H12" s="154">
        <v>7</v>
      </c>
      <c r="I12" s="154">
        <v>9</v>
      </c>
    </row>
    <row r="13" spans="1:9" x14ac:dyDescent="0.2">
      <c r="A13" s="147" t="s">
        <v>83</v>
      </c>
      <c r="B13" s="156">
        <v>0</v>
      </c>
      <c r="C13" s="156">
        <v>0</v>
      </c>
      <c r="D13" s="156">
        <v>0</v>
      </c>
      <c r="E13" s="156">
        <v>0</v>
      </c>
      <c r="F13" s="156">
        <v>0</v>
      </c>
      <c r="G13" s="156">
        <v>0</v>
      </c>
      <c r="H13" s="156">
        <v>0</v>
      </c>
      <c r="I13" s="156">
        <v>1</v>
      </c>
    </row>
    <row r="15" spans="1:9" x14ac:dyDescent="0.2">
      <c r="A15" s="95" t="s">
        <v>143</v>
      </c>
    </row>
    <row r="16" spans="1:9" s="95" customFormat="1" x14ac:dyDescent="0.2">
      <c r="A16" s="64" t="s">
        <v>28</v>
      </c>
      <c r="B16" s="69" t="s">
        <v>0</v>
      </c>
      <c r="C16" s="69" t="s">
        <v>1</v>
      </c>
      <c r="D16" s="69" t="s">
        <v>2</v>
      </c>
      <c r="E16" s="69" t="s">
        <v>3</v>
      </c>
      <c r="F16" s="69" t="s">
        <v>4</v>
      </c>
      <c r="G16" s="69" t="s">
        <v>19</v>
      </c>
      <c r="H16" s="137" t="s">
        <v>68</v>
      </c>
      <c r="I16" s="147" t="s">
        <v>74</v>
      </c>
    </row>
    <row r="17" spans="1:9" x14ac:dyDescent="0.2">
      <c r="A17" s="64" t="s">
        <v>17</v>
      </c>
      <c r="B17" s="79">
        <v>29</v>
      </c>
      <c r="C17" s="79">
        <v>29</v>
      </c>
      <c r="D17" s="79">
        <v>29</v>
      </c>
      <c r="E17" s="79">
        <v>29</v>
      </c>
      <c r="F17" s="79">
        <v>28</v>
      </c>
      <c r="G17" s="79">
        <v>29</v>
      </c>
      <c r="H17" s="108">
        <v>29</v>
      </c>
      <c r="I17" s="154">
        <v>30</v>
      </c>
    </row>
    <row r="18" spans="1:9" x14ac:dyDescent="0.2">
      <c r="A18" s="64" t="s">
        <v>18</v>
      </c>
      <c r="B18" s="79">
        <v>30</v>
      </c>
      <c r="C18" s="79">
        <v>30</v>
      </c>
      <c r="D18" s="79">
        <v>30</v>
      </c>
      <c r="E18" s="79">
        <v>30</v>
      </c>
      <c r="F18" s="79">
        <v>30</v>
      </c>
      <c r="G18" s="79">
        <v>30</v>
      </c>
      <c r="H18" s="108">
        <v>30</v>
      </c>
      <c r="I18" s="154">
        <v>33</v>
      </c>
    </row>
    <row r="21" spans="1:9" ht="71.25" customHeight="1" x14ac:dyDescent="0.2">
      <c r="A21" s="170" t="s">
        <v>144</v>
      </c>
      <c r="B21" s="170"/>
      <c r="C21" s="170"/>
      <c r="D21" s="170"/>
      <c r="E21" s="170"/>
      <c r="F21" s="170"/>
      <c r="G21" s="170"/>
      <c r="H21" s="170"/>
      <c r="I21" s="170"/>
    </row>
  </sheetData>
  <mergeCells count="1">
    <mergeCell ref="A21:I21"/>
  </mergeCells>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workbookViewId="0">
      <pane ySplit="1" topLeftCell="A2" activePane="bottomLeft" state="frozen"/>
      <selection pane="bottomLeft" activeCell="C26" sqref="C26"/>
    </sheetView>
  </sheetViews>
  <sheetFormatPr defaultRowHeight="12.75" x14ac:dyDescent="0.2"/>
  <cols>
    <col min="2" max="2" width="10.140625" bestFit="1" customWidth="1"/>
    <col min="3" max="3" width="19.140625" style="92" bestFit="1" customWidth="1"/>
    <col min="4" max="4" width="15.7109375" bestFit="1" customWidth="1"/>
    <col min="5" max="5" width="18.42578125" bestFit="1" customWidth="1"/>
    <col min="6" max="6" width="17.28515625" bestFit="1" customWidth="1"/>
    <col min="7" max="7" width="18.28515625" bestFit="1" customWidth="1"/>
    <col min="8" max="8" width="28.7109375" bestFit="1" customWidth="1"/>
    <col min="9" max="9" width="27.140625" bestFit="1" customWidth="1"/>
    <col min="10" max="10" width="27.5703125" bestFit="1" customWidth="1"/>
  </cols>
  <sheetData>
    <row r="1" spans="1:7" s="95" customFormat="1" x14ac:dyDescent="0.2">
      <c r="A1" s="95" t="s">
        <v>5</v>
      </c>
      <c r="B1" s="95" t="s">
        <v>70</v>
      </c>
      <c r="C1" s="95" t="s">
        <v>92</v>
      </c>
      <c r="D1" s="95" t="s">
        <v>71</v>
      </c>
      <c r="E1" s="95" t="s">
        <v>72</v>
      </c>
      <c r="F1" s="95" t="s">
        <v>73</v>
      </c>
      <c r="G1" s="95" t="s">
        <v>80</v>
      </c>
    </row>
    <row r="2" spans="1:7" x14ac:dyDescent="0.2">
      <c r="A2" s="92" t="s">
        <v>0</v>
      </c>
      <c r="B2" t="s">
        <v>79</v>
      </c>
      <c r="C2" s="92" t="s">
        <v>84</v>
      </c>
      <c r="D2" s="92" t="s">
        <v>76</v>
      </c>
      <c r="E2" s="92">
        <v>355000</v>
      </c>
      <c r="F2" s="92">
        <v>645000</v>
      </c>
      <c r="G2" s="92">
        <v>1000000</v>
      </c>
    </row>
    <row r="3" spans="1:7" x14ac:dyDescent="0.2">
      <c r="A3" s="92" t="s">
        <v>1</v>
      </c>
      <c r="B3" s="92" t="s">
        <v>79</v>
      </c>
      <c r="C3" s="92" t="s">
        <v>84</v>
      </c>
      <c r="D3" s="92" t="s">
        <v>76</v>
      </c>
      <c r="E3" s="92">
        <v>427100</v>
      </c>
      <c r="F3" s="92">
        <v>597600</v>
      </c>
      <c r="G3" s="92">
        <v>1024700</v>
      </c>
    </row>
    <row r="4" spans="1:7" x14ac:dyDescent="0.2">
      <c r="A4" s="92" t="s">
        <v>2</v>
      </c>
      <c r="B4" s="92" t="s">
        <v>79</v>
      </c>
      <c r="C4" s="92" t="s">
        <v>84</v>
      </c>
      <c r="D4" s="92" t="s">
        <v>76</v>
      </c>
      <c r="E4" s="92">
        <v>403800</v>
      </c>
      <c r="F4" s="92">
        <v>619600</v>
      </c>
      <c r="G4" s="92">
        <v>1023400</v>
      </c>
    </row>
    <row r="5" spans="1:7" x14ac:dyDescent="0.2">
      <c r="A5" s="92" t="s">
        <v>3</v>
      </c>
      <c r="B5" s="92" t="s">
        <v>79</v>
      </c>
      <c r="C5" s="92" t="s">
        <v>84</v>
      </c>
      <c r="D5" s="92" t="s">
        <v>76</v>
      </c>
      <c r="E5" s="92">
        <v>330900</v>
      </c>
      <c r="F5" s="92">
        <v>664600</v>
      </c>
      <c r="G5" s="92">
        <v>995500</v>
      </c>
    </row>
    <row r="6" spans="1:7" x14ac:dyDescent="0.2">
      <c r="A6" s="92" t="s">
        <v>4</v>
      </c>
      <c r="B6" s="92" t="s">
        <v>79</v>
      </c>
      <c r="C6" s="92" t="s">
        <v>84</v>
      </c>
      <c r="D6" s="92" t="s">
        <v>76</v>
      </c>
      <c r="E6" s="92">
        <v>373600</v>
      </c>
      <c r="F6" s="92">
        <v>673900</v>
      </c>
      <c r="G6" s="92">
        <v>1047500</v>
      </c>
    </row>
    <row r="7" spans="1:7" x14ac:dyDescent="0.2">
      <c r="A7" s="92" t="s">
        <v>19</v>
      </c>
      <c r="B7" s="92" t="s">
        <v>79</v>
      </c>
      <c r="C7" s="92" t="s">
        <v>84</v>
      </c>
      <c r="D7" s="92" t="s">
        <v>76</v>
      </c>
      <c r="E7" s="92">
        <v>394000</v>
      </c>
      <c r="F7" s="92">
        <v>649800</v>
      </c>
      <c r="G7" s="92">
        <v>1043800</v>
      </c>
    </row>
    <row r="8" spans="1:7" x14ac:dyDescent="0.2">
      <c r="A8" s="92" t="s">
        <v>68</v>
      </c>
      <c r="B8" s="92" t="s">
        <v>79</v>
      </c>
      <c r="C8" s="92" t="s">
        <v>84</v>
      </c>
      <c r="D8" s="92" t="s">
        <v>76</v>
      </c>
      <c r="E8" s="92">
        <v>421800</v>
      </c>
      <c r="F8" s="92">
        <v>636100</v>
      </c>
      <c r="G8" s="92">
        <v>1057900</v>
      </c>
    </row>
    <row r="9" spans="1:7" x14ac:dyDescent="0.2">
      <c r="A9" s="92" t="s">
        <v>74</v>
      </c>
      <c r="B9" s="92" t="s">
        <v>79</v>
      </c>
      <c r="C9" s="92" t="s">
        <v>84</v>
      </c>
      <c r="D9" t="s">
        <v>75</v>
      </c>
      <c r="E9">
        <v>448641</v>
      </c>
      <c r="F9">
        <v>644459</v>
      </c>
      <c r="G9">
        <v>1093101</v>
      </c>
    </row>
    <row r="10" spans="1:7" x14ac:dyDescent="0.2">
      <c r="A10" s="92" t="s">
        <v>0</v>
      </c>
      <c r="B10" s="92" t="s">
        <v>79</v>
      </c>
      <c r="C10" s="92" t="s">
        <v>84</v>
      </c>
      <c r="D10" t="s">
        <v>77</v>
      </c>
      <c r="E10" s="92">
        <v>88100</v>
      </c>
      <c r="F10" s="92">
        <v>328200</v>
      </c>
      <c r="G10" s="92">
        <v>416300</v>
      </c>
    </row>
    <row r="11" spans="1:7" x14ac:dyDescent="0.2">
      <c r="A11" s="92" t="s">
        <v>1</v>
      </c>
      <c r="B11" s="92" t="s">
        <v>79</v>
      </c>
      <c r="C11" s="92" t="s">
        <v>84</v>
      </c>
      <c r="D11" s="92" t="s">
        <v>77</v>
      </c>
      <c r="E11" s="92">
        <v>138500</v>
      </c>
      <c r="F11" s="92">
        <v>373400</v>
      </c>
      <c r="G11" s="92">
        <v>512000</v>
      </c>
    </row>
    <row r="12" spans="1:7" x14ac:dyDescent="0.2">
      <c r="A12" s="92" t="s">
        <v>2</v>
      </c>
      <c r="B12" s="92" t="s">
        <v>79</v>
      </c>
      <c r="C12" s="92" t="s">
        <v>84</v>
      </c>
      <c r="D12" s="92" t="s">
        <v>77</v>
      </c>
      <c r="E12" s="92">
        <v>95400</v>
      </c>
      <c r="F12" s="92">
        <v>376500</v>
      </c>
      <c r="G12" s="92">
        <v>471800</v>
      </c>
    </row>
    <row r="13" spans="1:7" x14ac:dyDescent="0.2">
      <c r="A13" s="92" t="s">
        <v>3</v>
      </c>
      <c r="B13" s="92" t="s">
        <v>79</v>
      </c>
      <c r="C13" s="92" t="s">
        <v>84</v>
      </c>
      <c r="D13" s="92" t="s">
        <v>77</v>
      </c>
      <c r="E13" s="92">
        <v>105700</v>
      </c>
      <c r="F13" s="92">
        <v>349500</v>
      </c>
      <c r="G13" s="92">
        <v>455200</v>
      </c>
    </row>
    <row r="14" spans="1:7" x14ac:dyDescent="0.2">
      <c r="A14" s="92" t="s">
        <v>4</v>
      </c>
      <c r="B14" s="92" t="s">
        <v>79</v>
      </c>
      <c r="C14" s="92" t="s">
        <v>84</v>
      </c>
      <c r="D14" s="92" t="s">
        <v>77</v>
      </c>
      <c r="E14" s="92">
        <v>115400</v>
      </c>
      <c r="F14" s="92">
        <v>366500</v>
      </c>
      <c r="G14" s="92">
        <v>481900</v>
      </c>
    </row>
    <row r="15" spans="1:7" x14ac:dyDescent="0.2">
      <c r="A15" s="92" t="s">
        <v>19</v>
      </c>
      <c r="B15" s="92" t="s">
        <v>79</v>
      </c>
      <c r="C15" s="92" t="s">
        <v>84</v>
      </c>
      <c r="D15" s="92" t="s">
        <v>77</v>
      </c>
      <c r="E15" s="92">
        <v>111000</v>
      </c>
      <c r="F15" s="92">
        <v>348200</v>
      </c>
      <c r="G15" s="92">
        <v>459300</v>
      </c>
    </row>
    <row r="16" spans="1:7" x14ac:dyDescent="0.2">
      <c r="A16" s="92" t="s">
        <v>68</v>
      </c>
      <c r="B16" s="92" t="s">
        <v>79</v>
      </c>
      <c r="C16" s="92" t="s">
        <v>84</v>
      </c>
      <c r="D16" s="92" t="s">
        <v>77</v>
      </c>
      <c r="E16" s="92">
        <v>118900</v>
      </c>
      <c r="F16" s="92">
        <v>335500</v>
      </c>
      <c r="G16" s="92">
        <v>454500</v>
      </c>
    </row>
    <row r="17" spans="1:7" x14ac:dyDescent="0.2">
      <c r="A17" s="92" t="s">
        <v>74</v>
      </c>
      <c r="B17" s="92" t="s">
        <v>79</v>
      </c>
      <c r="C17" s="92" t="s">
        <v>84</v>
      </c>
      <c r="D17" s="92" t="s">
        <v>77</v>
      </c>
      <c r="E17">
        <v>110399</v>
      </c>
      <c r="F17">
        <v>286599</v>
      </c>
      <c r="G17">
        <v>396998</v>
      </c>
    </row>
    <row r="18" spans="1:7" x14ac:dyDescent="0.2">
      <c r="A18" s="92" t="s">
        <v>0</v>
      </c>
      <c r="B18" s="92" t="s">
        <v>79</v>
      </c>
      <c r="C18" s="92" t="s">
        <v>84</v>
      </c>
      <c r="D18" s="92" t="s">
        <v>78</v>
      </c>
      <c r="E18" s="92">
        <v>443100</v>
      </c>
      <c r="F18" s="92">
        <v>973200</v>
      </c>
      <c r="G18" s="92">
        <v>1416300</v>
      </c>
    </row>
    <row r="19" spans="1:7" x14ac:dyDescent="0.2">
      <c r="A19" s="92" t="s">
        <v>1</v>
      </c>
      <c r="B19" s="92" t="s">
        <v>79</v>
      </c>
      <c r="C19" s="92" t="s">
        <v>84</v>
      </c>
      <c r="D19" s="92" t="s">
        <v>78</v>
      </c>
      <c r="E19" s="92">
        <v>565600</v>
      </c>
      <c r="F19" s="92">
        <v>971000</v>
      </c>
      <c r="G19" s="92">
        <v>1536600</v>
      </c>
    </row>
    <row r="20" spans="1:7" x14ac:dyDescent="0.2">
      <c r="A20" s="92" t="s">
        <v>2</v>
      </c>
      <c r="B20" s="92" t="s">
        <v>79</v>
      </c>
      <c r="C20" s="92" t="s">
        <v>84</v>
      </c>
      <c r="D20" s="92" t="s">
        <v>78</v>
      </c>
      <c r="E20" s="92">
        <v>499200</v>
      </c>
      <c r="F20" s="92">
        <v>996100</v>
      </c>
      <c r="G20" s="92">
        <v>1495200</v>
      </c>
    </row>
    <row r="21" spans="1:7" x14ac:dyDescent="0.2">
      <c r="A21" s="92" t="s">
        <v>3</v>
      </c>
      <c r="B21" s="92" t="s">
        <v>79</v>
      </c>
      <c r="C21" s="92" t="s">
        <v>84</v>
      </c>
      <c r="D21" s="92" t="s">
        <v>78</v>
      </c>
      <c r="E21" s="92">
        <v>436600</v>
      </c>
      <c r="F21" s="92">
        <v>1014100</v>
      </c>
      <c r="G21" s="92">
        <v>1450700</v>
      </c>
    </row>
    <row r="22" spans="1:7" x14ac:dyDescent="0.2">
      <c r="A22" s="92" t="s">
        <v>4</v>
      </c>
      <c r="B22" s="92" t="s">
        <v>79</v>
      </c>
      <c r="C22" s="92" t="s">
        <v>84</v>
      </c>
      <c r="D22" s="92" t="s">
        <v>78</v>
      </c>
      <c r="E22" s="92">
        <v>489000</v>
      </c>
      <c r="F22" s="92">
        <v>1040400</v>
      </c>
      <c r="G22" s="92">
        <v>1529400</v>
      </c>
    </row>
    <row r="23" spans="1:7" x14ac:dyDescent="0.2">
      <c r="A23" s="92" t="s">
        <v>19</v>
      </c>
      <c r="B23" s="92" t="s">
        <v>79</v>
      </c>
      <c r="C23" s="92" t="s">
        <v>84</v>
      </c>
      <c r="D23" s="92" t="s">
        <v>78</v>
      </c>
      <c r="E23" s="92">
        <v>505000</v>
      </c>
      <c r="F23" s="92">
        <v>998000</v>
      </c>
      <c r="G23" s="92">
        <v>1503100</v>
      </c>
    </row>
    <row r="24" spans="1:7" x14ac:dyDescent="0.2">
      <c r="A24" s="92" t="s">
        <v>68</v>
      </c>
      <c r="B24" s="92" t="s">
        <v>79</v>
      </c>
      <c r="C24" s="92" t="s">
        <v>84</v>
      </c>
      <c r="D24" s="92" t="s">
        <v>78</v>
      </c>
      <c r="E24" s="92">
        <v>540700</v>
      </c>
      <c r="F24" s="92">
        <v>971700</v>
      </c>
      <c r="G24" s="92">
        <v>1512400</v>
      </c>
    </row>
    <row r="25" spans="1:7" x14ac:dyDescent="0.2">
      <c r="A25" s="92" t="s">
        <v>74</v>
      </c>
      <c r="B25" s="92" t="s">
        <v>79</v>
      </c>
      <c r="C25" s="92" t="s">
        <v>84</v>
      </c>
      <c r="D25" s="92" t="s">
        <v>78</v>
      </c>
      <c r="E25">
        <v>559040</v>
      </c>
      <c r="F25">
        <v>931059</v>
      </c>
      <c r="G25">
        <v>1490099</v>
      </c>
    </row>
    <row r="26" spans="1:7" x14ac:dyDescent="0.2">
      <c r="A26" s="92" t="s">
        <v>0</v>
      </c>
      <c r="B26" s="92" t="s">
        <v>48</v>
      </c>
      <c r="C26" s="92" t="s">
        <v>84</v>
      </c>
      <c r="D26" s="92" t="s">
        <v>76</v>
      </c>
      <c r="E26" s="143">
        <v>50500</v>
      </c>
      <c r="F26" s="92">
        <v>73000</v>
      </c>
      <c r="G26" s="92">
        <v>123500</v>
      </c>
    </row>
    <row r="27" spans="1:7" x14ac:dyDescent="0.2">
      <c r="A27" s="92" t="s">
        <v>1</v>
      </c>
      <c r="B27" s="92" t="s">
        <v>48</v>
      </c>
      <c r="C27" s="92" t="s">
        <v>84</v>
      </c>
      <c r="D27" s="92" t="s">
        <v>76</v>
      </c>
      <c r="E27" s="143">
        <v>54800</v>
      </c>
      <c r="F27" s="92">
        <v>71000</v>
      </c>
      <c r="G27" s="92">
        <v>125800</v>
      </c>
    </row>
    <row r="28" spans="1:7" x14ac:dyDescent="0.2">
      <c r="A28" s="92" t="s">
        <v>2</v>
      </c>
      <c r="B28" s="92" t="s">
        <v>48</v>
      </c>
      <c r="C28" s="92" t="s">
        <v>84</v>
      </c>
      <c r="D28" s="92" t="s">
        <v>76</v>
      </c>
      <c r="E28" s="143">
        <v>56500</v>
      </c>
      <c r="F28" s="92">
        <v>66300</v>
      </c>
      <c r="G28" s="92">
        <v>122800</v>
      </c>
    </row>
    <row r="29" spans="1:7" x14ac:dyDescent="0.2">
      <c r="A29" s="92" t="s">
        <v>3</v>
      </c>
      <c r="B29" s="92" t="s">
        <v>48</v>
      </c>
      <c r="C29" s="92" t="s">
        <v>84</v>
      </c>
      <c r="D29" s="92" t="s">
        <v>76</v>
      </c>
      <c r="E29" s="92">
        <v>52400</v>
      </c>
      <c r="F29" s="92">
        <v>69900</v>
      </c>
      <c r="G29" s="92">
        <v>122300</v>
      </c>
    </row>
    <row r="30" spans="1:7" x14ac:dyDescent="0.2">
      <c r="A30" s="92" t="s">
        <v>4</v>
      </c>
      <c r="B30" s="92" t="s">
        <v>48</v>
      </c>
      <c r="C30" s="92" t="s">
        <v>84</v>
      </c>
      <c r="D30" s="92" t="s">
        <v>76</v>
      </c>
      <c r="E30" s="92">
        <v>56100</v>
      </c>
      <c r="F30" s="92">
        <v>62500</v>
      </c>
      <c r="G30" s="92">
        <v>118600</v>
      </c>
    </row>
    <row r="31" spans="1:7" x14ac:dyDescent="0.2">
      <c r="A31" s="92" t="s">
        <v>19</v>
      </c>
      <c r="B31" s="92" t="s">
        <v>48</v>
      </c>
      <c r="C31" s="92" t="s">
        <v>84</v>
      </c>
      <c r="D31" s="92" t="s">
        <v>76</v>
      </c>
      <c r="E31" s="92">
        <v>50700</v>
      </c>
      <c r="F31" s="92">
        <v>60300</v>
      </c>
      <c r="G31" s="92">
        <v>111000</v>
      </c>
    </row>
    <row r="32" spans="1:7" x14ac:dyDescent="0.2">
      <c r="A32" s="92" t="s">
        <v>68</v>
      </c>
      <c r="B32" s="92" t="s">
        <v>48</v>
      </c>
      <c r="C32" s="92" t="s">
        <v>84</v>
      </c>
      <c r="D32" s="92" t="s">
        <v>76</v>
      </c>
      <c r="E32" s="92">
        <v>61400</v>
      </c>
      <c r="F32" s="92">
        <v>46000</v>
      </c>
      <c r="G32" s="92">
        <v>107400</v>
      </c>
    </row>
    <row r="33" spans="1:9" x14ac:dyDescent="0.2">
      <c r="A33" s="92" t="s">
        <v>74</v>
      </c>
      <c r="B33" s="92" t="s">
        <v>48</v>
      </c>
      <c r="C33" s="92" t="s">
        <v>84</v>
      </c>
      <c r="D33" s="92" t="s">
        <v>75</v>
      </c>
      <c r="E33" s="146">
        <v>63124</v>
      </c>
      <c r="F33" s="146">
        <v>47956</v>
      </c>
      <c r="G33" s="146">
        <v>111080</v>
      </c>
    </row>
    <row r="34" spans="1:9" x14ac:dyDescent="0.2">
      <c r="A34" s="92" t="s">
        <v>0</v>
      </c>
      <c r="B34" s="92" t="s">
        <v>48</v>
      </c>
      <c r="C34" s="92" t="s">
        <v>84</v>
      </c>
      <c r="D34" s="92" t="s">
        <v>77</v>
      </c>
      <c r="E34" s="143">
        <v>6600</v>
      </c>
      <c r="F34" s="92">
        <v>9700</v>
      </c>
      <c r="G34" s="92">
        <v>16300</v>
      </c>
      <c r="H34" s="143"/>
      <c r="I34" s="143"/>
    </row>
    <row r="35" spans="1:9" x14ac:dyDescent="0.2">
      <c r="A35" s="92" t="s">
        <v>1</v>
      </c>
      <c r="B35" s="92" t="s">
        <v>48</v>
      </c>
      <c r="C35" s="92" t="s">
        <v>84</v>
      </c>
      <c r="D35" s="92" t="s">
        <v>77</v>
      </c>
      <c r="E35" s="143">
        <v>8500</v>
      </c>
      <c r="F35" s="92">
        <v>15300</v>
      </c>
      <c r="G35" s="92">
        <v>23900</v>
      </c>
      <c r="H35" s="143"/>
      <c r="I35" s="143"/>
    </row>
    <row r="36" spans="1:9" x14ac:dyDescent="0.2">
      <c r="A36" s="92" t="s">
        <v>2</v>
      </c>
      <c r="B36" s="92" t="s">
        <v>48</v>
      </c>
      <c r="C36" s="92" t="s">
        <v>84</v>
      </c>
      <c r="D36" s="92" t="s">
        <v>77</v>
      </c>
      <c r="E36" s="143">
        <v>7200</v>
      </c>
      <c r="F36" s="92">
        <v>13200</v>
      </c>
      <c r="G36" s="92">
        <v>20500</v>
      </c>
    </row>
    <row r="37" spans="1:9" x14ac:dyDescent="0.2">
      <c r="A37" s="92" t="s">
        <v>3</v>
      </c>
      <c r="B37" s="92" t="s">
        <v>48</v>
      </c>
      <c r="C37" s="92" t="s">
        <v>84</v>
      </c>
      <c r="D37" s="92" t="s">
        <v>77</v>
      </c>
      <c r="E37" s="92">
        <v>7300</v>
      </c>
      <c r="F37" s="92">
        <v>10700</v>
      </c>
      <c r="G37" s="92">
        <v>18100</v>
      </c>
    </row>
    <row r="38" spans="1:9" x14ac:dyDescent="0.2">
      <c r="A38" s="92" t="s">
        <v>4</v>
      </c>
      <c r="B38" s="92" t="s">
        <v>48</v>
      </c>
      <c r="C38" s="92" t="s">
        <v>84</v>
      </c>
      <c r="D38" s="92" t="s">
        <v>77</v>
      </c>
      <c r="E38" s="92">
        <v>6800</v>
      </c>
      <c r="F38" s="92">
        <v>9100</v>
      </c>
      <c r="G38" s="92">
        <v>15900</v>
      </c>
    </row>
    <row r="39" spans="1:9" x14ac:dyDescent="0.2">
      <c r="A39" s="92" t="s">
        <v>19</v>
      </c>
      <c r="B39" s="92" t="s">
        <v>48</v>
      </c>
      <c r="C39" s="92" t="s">
        <v>84</v>
      </c>
      <c r="D39" s="92" t="s">
        <v>77</v>
      </c>
      <c r="E39" s="92">
        <v>7700</v>
      </c>
      <c r="F39" s="92">
        <v>7300</v>
      </c>
      <c r="G39" s="92">
        <v>15000</v>
      </c>
    </row>
    <row r="40" spans="1:9" x14ac:dyDescent="0.2">
      <c r="A40" s="92" t="s">
        <v>68</v>
      </c>
      <c r="B40" s="92" t="s">
        <v>48</v>
      </c>
      <c r="C40" s="92" t="s">
        <v>84</v>
      </c>
      <c r="D40" s="92" t="s">
        <v>77</v>
      </c>
      <c r="E40" s="92">
        <v>7400</v>
      </c>
      <c r="F40" s="92">
        <v>9300</v>
      </c>
      <c r="G40" s="92">
        <v>16600</v>
      </c>
    </row>
    <row r="41" spans="1:9" x14ac:dyDescent="0.2">
      <c r="A41" s="92" t="s">
        <v>74</v>
      </c>
      <c r="B41" s="92" t="s">
        <v>48</v>
      </c>
      <c r="C41" s="92" t="s">
        <v>84</v>
      </c>
      <c r="D41" s="92" t="s">
        <v>77</v>
      </c>
      <c r="E41">
        <v>3487</v>
      </c>
      <c r="F41">
        <v>7236</v>
      </c>
      <c r="G41">
        <v>10723</v>
      </c>
    </row>
    <row r="42" spans="1:9" x14ac:dyDescent="0.2">
      <c r="A42" s="92" t="s">
        <v>0</v>
      </c>
      <c r="B42" s="92" t="s">
        <v>48</v>
      </c>
      <c r="C42" s="92" t="s">
        <v>84</v>
      </c>
      <c r="D42" s="92" t="s">
        <v>78</v>
      </c>
      <c r="E42" s="92">
        <v>57200</v>
      </c>
      <c r="F42" s="92">
        <v>82600</v>
      </c>
      <c r="G42" s="92">
        <v>139800</v>
      </c>
    </row>
    <row r="43" spans="1:9" x14ac:dyDescent="0.2">
      <c r="A43" s="92" t="s">
        <v>1</v>
      </c>
      <c r="B43" s="92" t="s">
        <v>48</v>
      </c>
      <c r="C43" s="92" t="s">
        <v>84</v>
      </c>
      <c r="D43" s="92" t="s">
        <v>78</v>
      </c>
      <c r="E43" s="92">
        <v>63400</v>
      </c>
      <c r="F43" s="92">
        <v>86300</v>
      </c>
      <c r="G43" s="92">
        <v>149700</v>
      </c>
    </row>
    <row r="44" spans="1:9" x14ac:dyDescent="0.2">
      <c r="A44" s="92" t="s">
        <v>2</v>
      </c>
      <c r="B44" s="92" t="s">
        <v>48</v>
      </c>
      <c r="C44" s="92" t="s">
        <v>84</v>
      </c>
      <c r="D44" s="92" t="s">
        <v>78</v>
      </c>
      <c r="E44" s="92">
        <v>63800</v>
      </c>
      <c r="F44" s="92">
        <v>79500</v>
      </c>
      <c r="G44" s="92">
        <v>143300</v>
      </c>
    </row>
    <row r="45" spans="1:9" x14ac:dyDescent="0.2">
      <c r="A45" s="92" t="s">
        <v>3</v>
      </c>
      <c r="B45" s="92" t="s">
        <v>48</v>
      </c>
      <c r="C45" s="92" t="s">
        <v>84</v>
      </c>
      <c r="D45" s="92" t="s">
        <v>78</v>
      </c>
      <c r="E45" s="92">
        <v>59700</v>
      </c>
      <c r="F45" s="92">
        <v>80700</v>
      </c>
      <c r="G45" s="92">
        <v>140400</v>
      </c>
    </row>
    <row r="46" spans="1:9" x14ac:dyDescent="0.2">
      <c r="A46" s="92" t="s">
        <v>4</v>
      </c>
      <c r="B46" s="92" t="s">
        <v>48</v>
      </c>
      <c r="C46" s="92" t="s">
        <v>84</v>
      </c>
      <c r="D46" s="92" t="s">
        <v>78</v>
      </c>
      <c r="E46" s="92">
        <v>62900</v>
      </c>
      <c r="F46" s="92">
        <v>71600</v>
      </c>
      <c r="G46" s="92">
        <v>134600</v>
      </c>
    </row>
    <row r="47" spans="1:9" x14ac:dyDescent="0.2">
      <c r="A47" s="92" t="s">
        <v>19</v>
      </c>
      <c r="B47" s="92" t="s">
        <v>48</v>
      </c>
      <c r="C47" s="92" t="s">
        <v>84</v>
      </c>
      <c r="D47" s="92" t="s">
        <v>78</v>
      </c>
      <c r="E47" s="92">
        <v>58400</v>
      </c>
      <c r="F47" s="92">
        <v>67600</v>
      </c>
      <c r="G47" s="92">
        <v>126000</v>
      </c>
    </row>
    <row r="48" spans="1:9" x14ac:dyDescent="0.2">
      <c r="A48" s="92" t="s">
        <v>68</v>
      </c>
      <c r="B48" s="92" t="s">
        <v>48</v>
      </c>
      <c r="C48" s="92" t="s">
        <v>84</v>
      </c>
      <c r="D48" s="92" t="s">
        <v>78</v>
      </c>
      <c r="E48" s="92">
        <v>68800</v>
      </c>
      <c r="F48" s="92">
        <v>55200</v>
      </c>
      <c r="G48" s="92">
        <v>124000</v>
      </c>
    </row>
    <row r="49" spans="1:7" x14ac:dyDescent="0.2">
      <c r="A49" s="92" t="s">
        <v>74</v>
      </c>
      <c r="B49" s="92" t="s">
        <v>48</v>
      </c>
      <c r="C49" s="92" t="s">
        <v>84</v>
      </c>
      <c r="D49" s="92" t="s">
        <v>78</v>
      </c>
      <c r="E49" s="43">
        <v>66611.53</v>
      </c>
      <c r="F49">
        <v>55192</v>
      </c>
      <c r="G49">
        <v>121804</v>
      </c>
    </row>
    <row r="50" spans="1:7" x14ac:dyDescent="0.2">
      <c r="A50" s="92" t="s">
        <v>0</v>
      </c>
      <c r="B50" s="92" t="s">
        <v>47</v>
      </c>
      <c r="C50" s="92" t="s">
        <v>84</v>
      </c>
      <c r="D50" s="92" t="s">
        <v>76</v>
      </c>
      <c r="E50" s="92">
        <v>237300</v>
      </c>
      <c r="F50" s="92">
        <v>466800</v>
      </c>
      <c r="G50" s="92">
        <v>704100</v>
      </c>
    </row>
    <row r="51" spans="1:7" x14ac:dyDescent="0.2">
      <c r="A51" s="92" t="s">
        <v>1</v>
      </c>
      <c r="B51" s="92" t="s">
        <v>47</v>
      </c>
      <c r="C51" s="92" t="s">
        <v>84</v>
      </c>
      <c r="D51" s="92" t="s">
        <v>76</v>
      </c>
      <c r="E51" s="92">
        <v>299200</v>
      </c>
      <c r="F51" s="92">
        <v>442600</v>
      </c>
      <c r="G51" s="92">
        <v>741800</v>
      </c>
    </row>
    <row r="52" spans="1:7" x14ac:dyDescent="0.2">
      <c r="A52" s="92" t="s">
        <v>2</v>
      </c>
      <c r="B52" s="92" t="s">
        <v>47</v>
      </c>
      <c r="C52" s="92" t="s">
        <v>84</v>
      </c>
      <c r="D52" s="92" t="s">
        <v>76</v>
      </c>
      <c r="E52" s="92">
        <v>275700</v>
      </c>
      <c r="F52" s="92">
        <v>473100</v>
      </c>
      <c r="G52" s="92">
        <v>748900</v>
      </c>
    </row>
    <row r="53" spans="1:7" x14ac:dyDescent="0.2">
      <c r="A53" s="92" t="s">
        <v>3</v>
      </c>
      <c r="B53" s="92" t="s">
        <v>47</v>
      </c>
      <c r="C53" s="92" t="s">
        <v>84</v>
      </c>
      <c r="D53" s="92" t="s">
        <v>76</v>
      </c>
      <c r="E53" s="92">
        <v>230800</v>
      </c>
      <c r="F53" s="92">
        <v>507600</v>
      </c>
      <c r="G53" s="92">
        <v>738300</v>
      </c>
    </row>
    <row r="54" spans="1:7" x14ac:dyDescent="0.2">
      <c r="A54" s="92" t="s">
        <v>4</v>
      </c>
      <c r="B54" s="92" t="s">
        <v>47</v>
      </c>
      <c r="C54" s="92" t="s">
        <v>84</v>
      </c>
      <c r="D54" s="92" t="s">
        <v>76</v>
      </c>
      <c r="E54" s="92">
        <v>239200</v>
      </c>
      <c r="F54" s="92">
        <v>510500</v>
      </c>
      <c r="G54" s="92">
        <v>749600</v>
      </c>
    </row>
    <row r="55" spans="1:7" x14ac:dyDescent="0.2">
      <c r="A55" s="92" t="s">
        <v>19</v>
      </c>
      <c r="B55" s="92" t="s">
        <v>47</v>
      </c>
      <c r="C55" s="92" t="s">
        <v>84</v>
      </c>
      <c r="D55" s="92" t="s">
        <v>76</v>
      </c>
      <c r="E55" s="92">
        <v>261500</v>
      </c>
      <c r="F55" s="92">
        <v>510200</v>
      </c>
      <c r="G55" s="92">
        <v>771700</v>
      </c>
    </row>
    <row r="56" spans="1:7" x14ac:dyDescent="0.2">
      <c r="A56" s="92" t="s">
        <v>68</v>
      </c>
      <c r="B56" s="92" t="s">
        <v>47</v>
      </c>
      <c r="C56" s="92" t="s">
        <v>84</v>
      </c>
      <c r="D56" s="92" t="s">
        <v>76</v>
      </c>
      <c r="E56" s="92">
        <v>272400</v>
      </c>
      <c r="F56" s="92">
        <v>493700</v>
      </c>
      <c r="G56" s="92">
        <v>766100</v>
      </c>
    </row>
    <row r="57" spans="1:7" x14ac:dyDescent="0.2">
      <c r="A57" s="92" t="s">
        <v>74</v>
      </c>
      <c r="B57" s="92" t="s">
        <v>47</v>
      </c>
      <c r="C57" s="92" t="s">
        <v>84</v>
      </c>
      <c r="D57" s="92" t="s">
        <v>75</v>
      </c>
      <c r="E57" s="43">
        <v>289743.29610287142</v>
      </c>
      <c r="F57" s="43">
        <v>508620.87389712856</v>
      </c>
      <c r="G57" s="43">
        <v>798364.16999999993</v>
      </c>
    </row>
    <row r="58" spans="1:7" x14ac:dyDescent="0.2">
      <c r="A58" s="92" t="s">
        <v>0</v>
      </c>
      <c r="B58" s="92" t="s">
        <v>47</v>
      </c>
      <c r="C58" s="92" t="s">
        <v>84</v>
      </c>
      <c r="D58" s="92" t="s">
        <v>77</v>
      </c>
      <c r="E58" s="143">
        <v>32300</v>
      </c>
      <c r="F58" s="92">
        <v>188400</v>
      </c>
      <c r="G58" s="92">
        <v>220700</v>
      </c>
    </row>
    <row r="59" spans="1:7" x14ac:dyDescent="0.2">
      <c r="A59" s="92" t="s">
        <v>1</v>
      </c>
      <c r="B59" s="92" t="s">
        <v>47</v>
      </c>
      <c r="C59" s="92" t="s">
        <v>84</v>
      </c>
      <c r="D59" s="92" t="s">
        <v>77</v>
      </c>
      <c r="E59" s="143">
        <v>37100</v>
      </c>
      <c r="F59" s="92">
        <v>236500</v>
      </c>
      <c r="G59" s="92">
        <v>273600</v>
      </c>
    </row>
    <row r="60" spans="1:7" x14ac:dyDescent="0.2">
      <c r="A60" s="92" t="s">
        <v>2</v>
      </c>
      <c r="B60" s="92" t="s">
        <v>47</v>
      </c>
      <c r="C60" s="92" t="s">
        <v>84</v>
      </c>
      <c r="D60" s="92" t="s">
        <v>77</v>
      </c>
      <c r="E60" s="143">
        <v>32600</v>
      </c>
      <c r="F60" s="92">
        <v>225000</v>
      </c>
      <c r="G60" s="92">
        <v>257600</v>
      </c>
    </row>
    <row r="61" spans="1:7" x14ac:dyDescent="0.2">
      <c r="A61" s="92" t="s">
        <v>3</v>
      </c>
      <c r="B61" s="92" t="s">
        <v>47</v>
      </c>
      <c r="C61" s="92" t="s">
        <v>84</v>
      </c>
      <c r="D61" s="92" t="s">
        <v>77</v>
      </c>
      <c r="E61" s="92">
        <v>43100</v>
      </c>
      <c r="F61" s="92">
        <v>203800</v>
      </c>
      <c r="G61" s="92">
        <v>246900</v>
      </c>
    </row>
    <row r="62" spans="1:7" x14ac:dyDescent="0.2">
      <c r="A62" s="92" t="s">
        <v>4</v>
      </c>
      <c r="B62" s="92" t="s">
        <v>47</v>
      </c>
      <c r="C62" s="92" t="s">
        <v>84</v>
      </c>
      <c r="D62" s="92" t="s">
        <v>77</v>
      </c>
      <c r="E62" s="92">
        <v>45900</v>
      </c>
      <c r="F62" s="92">
        <v>192200</v>
      </c>
      <c r="G62" s="92">
        <v>238100</v>
      </c>
    </row>
    <row r="63" spans="1:7" x14ac:dyDescent="0.2">
      <c r="A63" s="92" t="s">
        <v>19</v>
      </c>
      <c r="B63" s="92" t="s">
        <v>47</v>
      </c>
      <c r="C63" s="92" t="s">
        <v>84</v>
      </c>
      <c r="D63" s="92" t="s">
        <v>77</v>
      </c>
      <c r="E63" s="92">
        <v>44100</v>
      </c>
      <c r="F63" s="92">
        <v>197500</v>
      </c>
      <c r="G63" s="92">
        <v>241600</v>
      </c>
    </row>
    <row r="64" spans="1:7" x14ac:dyDescent="0.2">
      <c r="A64" s="92" t="s">
        <v>68</v>
      </c>
      <c r="B64" s="92" t="s">
        <v>47</v>
      </c>
      <c r="C64" s="92" t="s">
        <v>84</v>
      </c>
      <c r="D64" s="92" t="s">
        <v>77</v>
      </c>
      <c r="E64" s="92">
        <v>46100</v>
      </c>
      <c r="F64" s="92">
        <v>192500</v>
      </c>
      <c r="G64" s="92">
        <v>238600</v>
      </c>
    </row>
    <row r="65" spans="1:7" x14ac:dyDescent="0.2">
      <c r="A65" s="92" t="s">
        <v>74</v>
      </c>
      <c r="B65" s="92" t="s">
        <v>47</v>
      </c>
      <c r="C65" s="92" t="s">
        <v>84</v>
      </c>
      <c r="D65" s="92" t="s">
        <v>77</v>
      </c>
      <c r="E65" s="43">
        <v>36882.86</v>
      </c>
      <c r="F65" s="43">
        <v>145835.8542857143</v>
      </c>
      <c r="G65" s="43">
        <v>182718.71428571429</v>
      </c>
    </row>
    <row r="66" spans="1:7" x14ac:dyDescent="0.2">
      <c r="A66" s="92" t="s">
        <v>0</v>
      </c>
      <c r="B66" s="92" t="s">
        <v>47</v>
      </c>
      <c r="C66" s="92" t="s">
        <v>84</v>
      </c>
      <c r="D66" s="92" t="s">
        <v>78</v>
      </c>
      <c r="E66" s="92">
        <v>269700</v>
      </c>
      <c r="F66" s="92">
        <v>655200</v>
      </c>
      <c r="G66" s="92">
        <v>924900</v>
      </c>
    </row>
    <row r="67" spans="1:7" x14ac:dyDescent="0.2">
      <c r="A67" s="92" t="s">
        <v>1</v>
      </c>
      <c r="B67" s="92" t="s">
        <v>47</v>
      </c>
      <c r="C67" s="92" t="s">
        <v>84</v>
      </c>
      <c r="D67" s="92" t="s">
        <v>78</v>
      </c>
      <c r="E67" s="92">
        <v>336300</v>
      </c>
      <c r="F67" s="92">
        <v>679100</v>
      </c>
      <c r="G67" s="92">
        <v>1015400</v>
      </c>
    </row>
    <row r="68" spans="1:7" x14ac:dyDescent="0.2">
      <c r="A68" s="92" t="s">
        <v>2</v>
      </c>
      <c r="B68" s="92" t="s">
        <v>47</v>
      </c>
      <c r="C68" s="92" t="s">
        <v>84</v>
      </c>
      <c r="D68" s="92" t="s">
        <v>78</v>
      </c>
      <c r="E68" s="92">
        <v>308300</v>
      </c>
      <c r="F68" s="92">
        <v>698200</v>
      </c>
      <c r="G68" s="92">
        <v>1006500</v>
      </c>
    </row>
    <row r="69" spans="1:7" x14ac:dyDescent="0.2">
      <c r="A69" s="92" t="s">
        <v>3</v>
      </c>
      <c r="B69" s="92" t="s">
        <v>47</v>
      </c>
      <c r="C69" s="92" t="s">
        <v>84</v>
      </c>
      <c r="D69" s="92" t="s">
        <v>78</v>
      </c>
      <c r="E69" s="92">
        <v>273800</v>
      </c>
      <c r="F69" s="92">
        <v>711400</v>
      </c>
      <c r="G69" s="92">
        <v>985300</v>
      </c>
    </row>
    <row r="70" spans="1:7" x14ac:dyDescent="0.2">
      <c r="A70" s="92" t="s">
        <v>4</v>
      </c>
      <c r="B70" s="92" t="s">
        <v>47</v>
      </c>
      <c r="C70" s="92" t="s">
        <v>84</v>
      </c>
      <c r="D70" s="92" t="s">
        <v>78</v>
      </c>
      <c r="E70" s="92">
        <v>285100</v>
      </c>
      <c r="F70" s="92">
        <v>702700</v>
      </c>
      <c r="G70" s="92">
        <v>987800</v>
      </c>
    </row>
    <row r="71" spans="1:7" x14ac:dyDescent="0.2">
      <c r="A71" s="92" t="s">
        <v>19</v>
      </c>
      <c r="B71" s="92" t="s">
        <v>47</v>
      </c>
      <c r="C71" s="92" t="s">
        <v>84</v>
      </c>
      <c r="D71" s="92" t="s">
        <v>78</v>
      </c>
      <c r="E71" s="92">
        <v>305600</v>
      </c>
      <c r="F71" s="92">
        <v>707700</v>
      </c>
      <c r="G71" s="92">
        <v>1013300</v>
      </c>
    </row>
    <row r="72" spans="1:7" x14ac:dyDescent="0.2">
      <c r="A72" s="92" t="s">
        <v>68</v>
      </c>
      <c r="B72" s="92" t="s">
        <v>47</v>
      </c>
      <c r="C72" s="92" t="s">
        <v>84</v>
      </c>
      <c r="D72" s="92" t="s">
        <v>78</v>
      </c>
      <c r="E72" s="92">
        <v>318500</v>
      </c>
      <c r="F72" s="92">
        <v>686200</v>
      </c>
      <c r="G72" s="92">
        <v>1004700</v>
      </c>
    </row>
    <row r="73" spans="1:7" x14ac:dyDescent="0.2">
      <c r="A73" s="92" t="s">
        <v>74</v>
      </c>
      <c r="B73" s="92" t="s">
        <v>47</v>
      </c>
      <c r="C73" s="92" t="s">
        <v>84</v>
      </c>
      <c r="D73" s="92" t="s">
        <v>78</v>
      </c>
      <c r="E73" s="43">
        <v>326626.15610287141</v>
      </c>
      <c r="F73" s="43">
        <v>654456.72818284284</v>
      </c>
      <c r="G73" s="43">
        <v>981082.88428571424</v>
      </c>
    </row>
    <row r="74" spans="1:7" x14ac:dyDescent="0.2">
      <c r="A74" t="s">
        <v>0</v>
      </c>
      <c r="B74" t="s">
        <v>49</v>
      </c>
      <c r="C74" s="92" t="s">
        <v>84</v>
      </c>
      <c r="D74" t="s">
        <v>76</v>
      </c>
      <c r="E74" s="92">
        <v>67000</v>
      </c>
      <c r="F74" s="92">
        <v>101600</v>
      </c>
      <c r="G74" s="92">
        <v>168600</v>
      </c>
    </row>
    <row r="75" spans="1:7" x14ac:dyDescent="0.2">
      <c r="A75" t="s">
        <v>1</v>
      </c>
      <c r="B75" t="s">
        <v>49</v>
      </c>
      <c r="C75" s="92" t="s">
        <v>84</v>
      </c>
      <c r="D75" t="s">
        <v>76</v>
      </c>
      <c r="E75" s="92">
        <v>72200</v>
      </c>
      <c r="F75" s="92">
        <v>66000</v>
      </c>
      <c r="G75" s="92">
        <v>138100</v>
      </c>
    </row>
    <row r="76" spans="1:7" x14ac:dyDescent="0.2">
      <c r="A76" t="s">
        <v>2</v>
      </c>
      <c r="B76" t="s">
        <v>49</v>
      </c>
      <c r="C76" s="92" t="s">
        <v>84</v>
      </c>
      <c r="D76" t="s">
        <v>76</v>
      </c>
      <c r="E76" s="92">
        <v>69300</v>
      </c>
      <c r="F76" s="92">
        <v>71600</v>
      </c>
      <c r="G76" s="92">
        <v>140900</v>
      </c>
    </row>
    <row r="77" spans="1:7" x14ac:dyDescent="0.2">
      <c r="A77" t="s">
        <v>3</v>
      </c>
      <c r="B77" t="s">
        <v>49</v>
      </c>
      <c r="C77" s="92" t="s">
        <v>84</v>
      </c>
      <c r="D77" t="s">
        <v>76</v>
      </c>
      <c r="E77" s="92">
        <v>45300</v>
      </c>
      <c r="F77" s="92">
        <v>73100</v>
      </c>
      <c r="G77" s="92">
        <v>118400</v>
      </c>
    </row>
    <row r="78" spans="1:7" x14ac:dyDescent="0.2">
      <c r="A78" t="s">
        <v>4</v>
      </c>
      <c r="B78" t="s">
        <v>49</v>
      </c>
      <c r="C78" s="92" t="s">
        <v>84</v>
      </c>
      <c r="D78" t="s">
        <v>76</v>
      </c>
      <c r="E78" s="92">
        <v>93200</v>
      </c>
      <c r="F78" s="92">
        <v>76800</v>
      </c>
      <c r="G78" s="92">
        <v>170000</v>
      </c>
    </row>
    <row r="79" spans="1:7" x14ac:dyDescent="0.2">
      <c r="A79" t="s">
        <v>19</v>
      </c>
      <c r="B79" t="s">
        <v>49</v>
      </c>
      <c r="C79" s="92" t="s">
        <v>84</v>
      </c>
      <c r="D79" t="s">
        <v>76</v>
      </c>
      <c r="E79" s="92">
        <v>81500</v>
      </c>
      <c r="F79" s="92">
        <v>71400</v>
      </c>
      <c r="G79" s="92">
        <v>152900</v>
      </c>
    </row>
    <row r="80" spans="1:7" x14ac:dyDescent="0.2">
      <c r="A80" t="s">
        <v>68</v>
      </c>
      <c r="B80" t="s">
        <v>49</v>
      </c>
      <c r="C80" s="92" t="s">
        <v>84</v>
      </c>
      <c r="D80" t="s">
        <v>76</v>
      </c>
      <c r="E80" s="92">
        <v>87300</v>
      </c>
      <c r="F80" s="92">
        <v>87300</v>
      </c>
      <c r="G80" s="92">
        <v>174600</v>
      </c>
    </row>
    <row r="81" spans="1:7" x14ac:dyDescent="0.2">
      <c r="A81" t="s">
        <v>74</v>
      </c>
      <c r="B81" t="s">
        <v>49</v>
      </c>
      <c r="C81" s="92" t="s">
        <v>84</v>
      </c>
      <c r="D81" t="s">
        <v>75</v>
      </c>
      <c r="E81" s="43">
        <v>95306.849999999991</v>
      </c>
      <c r="F81" s="43">
        <v>71661.740000000005</v>
      </c>
      <c r="G81" s="43">
        <v>166968.59</v>
      </c>
    </row>
    <row r="82" spans="1:7" x14ac:dyDescent="0.2">
      <c r="A82" t="s">
        <v>0</v>
      </c>
      <c r="B82" t="s">
        <v>49</v>
      </c>
      <c r="C82" s="92" t="s">
        <v>84</v>
      </c>
      <c r="D82" t="s">
        <v>77</v>
      </c>
      <c r="E82" s="139">
        <v>48900</v>
      </c>
      <c r="F82" s="92">
        <v>126000</v>
      </c>
      <c r="G82" s="92">
        <v>174900</v>
      </c>
    </row>
    <row r="83" spans="1:7" x14ac:dyDescent="0.2">
      <c r="A83" t="s">
        <v>1</v>
      </c>
      <c r="B83" t="s">
        <v>49</v>
      </c>
      <c r="C83" s="92" t="s">
        <v>84</v>
      </c>
      <c r="D83" t="s">
        <v>77</v>
      </c>
      <c r="E83" s="139">
        <v>78400</v>
      </c>
      <c r="F83" s="92">
        <v>110400</v>
      </c>
      <c r="G83" s="92">
        <v>188800</v>
      </c>
    </row>
    <row r="84" spans="1:7" x14ac:dyDescent="0.2">
      <c r="A84" t="s">
        <v>2</v>
      </c>
      <c r="B84" t="s">
        <v>49</v>
      </c>
      <c r="C84" s="92" t="s">
        <v>84</v>
      </c>
      <c r="D84" t="s">
        <v>77</v>
      </c>
      <c r="E84" s="139">
        <v>54600</v>
      </c>
      <c r="F84" s="92">
        <v>122400</v>
      </c>
      <c r="G84" s="92">
        <v>177100</v>
      </c>
    </row>
    <row r="85" spans="1:7" x14ac:dyDescent="0.2">
      <c r="A85" t="s">
        <v>3</v>
      </c>
      <c r="B85" t="s">
        <v>49</v>
      </c>
      <c r="C85" s="92" t="s">
        <v>84</v>
      </c>
      <c r="D85" t="s">
        <v>77</v>
      </c>
      <c r="E85" s="92">
        <v>55100</v>
      </c>
      <c r="F85" s="92">
        <v>122300</v>
      </c>
      <c r="G85" s="92">
        <v>177400</v>
      </c>
    </row>
    <row r="86" spans="1:7" x14ac:dyDescent="0.2">
      <c r="A86" t="s">
        <v>4</v>
      </c>
      <c r="B86" t="s">
        <v>49</v>
      </c>
      <c r="C86" s="92" t="s">
        <v>84</v>
      </c>
      <c r="D86" t="s">
        <v>77</v>
      </c>
      <c r="E86" s="92">
        <v>46100</v>
      </c>
      <c r="F86" s="92">
        <v>162300</v>
      </c>
      <c r="G86" s="92">
        <v>208500</v>
      </c>
    </row>
    <row r="87" spans="1:7" x14ac:dyDescent="0.2">
      <c r="A87" t="s">
        <v>19</v>
      </c>
      <c r="B87" t="s">
        <v>49</v>
      </c>
      <c r="C87" s="92" t="s">
        <v>84</v>
      </c>
      <c r="D87" t="s">
        <v>77</v>
      </c>
      <c r="E87" s="92">
        <v>59200</v>
      </c>
      <c r="F87" s="92">
        <v>132400</v>
      </c>
      <c r="G87" s="92">
        <v>191600</v>
      </c>
    </row>
    <row r="88" spans="1:7" x14ac:dyDescent="0.2">
      <c r="A88" t="s">
        <v>68</v>
      </c>
      <c r="B88" t="s">
        <v>49</v>
      </c>
      <c r="C88" s="92" t="s">
        <v>84</v>
      </c>
      <c r="D88" t="s">
        <v>77</v>
      </c>
      <c r="E88" s="92">
        <v>65300</v>
      </c>
      <c r="F88" s="92">
        <v>122900</v>
      </c>
      <c r="G88" s="92">
        <v>188200</v>
      </c>
    </row>
    <row r="89" spans="1:7" x14ac:dyDescent="0.2">
      <c r="A89" t="s">
        <v>74</v>
      </c>
      <c r="B89" t="s">
        <v>49</v>
      </c>
      <c r="C89" s="92" t="s">
        <v>84</v>
      </c>
      <c r="D89" t="s">
        <v>77</v>
      </c>
      <c r="E89" s="43">
        <v>69921.14</v>
      </c>
      <c r="F89" s="43">
        <v>127146.26000000001</v>
      </c>
      <c r="G89" s="43">
        <v>197067.75</v>
      </c>
    </row>
    <row r="90" spans="1:7" x14ac:dyDescent="0.2">
      <c r="A90" t="s">
        <v>0</v>
      </c>
      <c r="B90" t="s">
        <v>49</v>
      </c>
      <c r="C90" s="92" t="s">
        <v>84</v>
      </c>
      <c r="D90" t="s">
        <v>78</v>
      </c>
      <c r="E90" s="92">
        <v>115900</v>
      </c>
      <c r="F90" s="92">
        <v>227600</v>
      </c>
      <c r="G90" s="92">
        <v>343400</v>
      </c>
    </row>
    <row r="91" spans="1:7" x14ac:dyDescent="0.2">
      <c r="A91" t="s">
        <v>1</v>
      </c>
      <c r="B91" t="s">
        <v>49</v>
      </c>
      <c r="C91" s="92" t="s">
        <v>84</v>
      </c>
      <c r="D91" t="s">
        <v>78</v>
      </c>
      <c r="E91" s="92">
        <v>150500</v>
      </c>
      <c r="F91" s="92">
        <v>176400</v>
      </c>
      <c r="G91" s="92">
        <v>326900</v>
      </c>
    </row>
    <row r="92" spans="1:7" x14ac:dyDescent="0.2">
      <c r="A92" t="s">
        <v>2</v>
      </c>
      <c r="B92" t="s">
        <v>49</v>
      </c>
      <c r="C92" s="92" t="s">
        <v>84</v>
      </c>
      <c r="D92" t="s">
        <v>78</v>
      </c>
      <c r="E92" s="92">
        <v>123900</v>
      </c>
      <c r="F92" s="92">
        <v>194000</v>
      </c>
      <c r="G92" s="92">
        <v>317900</v>
      </c>
    </row>
    <row r="93" spans="1:7" x14ac:dyDescent="0.2">
      <c r="A93" t="s">
        <v>3</v>
      </c>
      <c r="B93" t="s">
        <v>49</v>
      </c>
      <c r="C93" s="92" t="s">
        <v>84</v>
      </c>
      <c r="D93" t="s">
        <v>78</v>
      </c>
      <c r="E93" s="92">
        <v>100400</v>
      </c>
      <c r="F93" s="92">
        <v>195500</v>
      </c>
      <c r="G93" s="92">
        <v>295900</v>
      </c>
    </row>
    <row r="94" spans="1:7" x14ac:dyDescent="0.2">
      <c r="A94" t="s">
        <v>4</v>
      </c>
      <c r="B94" t="s">
        <v>49</v>
      </c>
      <c r="C94" s="92" t="s">
        <v>84</v>
      </c>
      <c r="D94" t="s">
        <v>78</v>
      </c>
      <c r="E94" s="92">
        <v>139300</v>
      </c>
      <c r="F94" s="92">
        <v>239200</v>
      </c>
      <c r="G94" s="92">
        <v>378500</v>
      </c>
    </row>
    <row r="95" spans="1:7" x14ac:dyDescent="0.2">
      <c r="A95" t="s">
        <v>19</v>
      </c>
      <c r="B95" t="s">
        <v>49</v>
      </c>
      <c r="C95" s="92" t="s">
        <v>84</v>
      </c>
      <c r="D95" t="s">
        <v>78</v>
      </c>
      <c r="E95" s="92">
        <v>140700</v>
      </c>
      <c r="F95" s="92">
        <v>203900</v>
      </c>
      <c r="G95" s="92">
        <v>344500</v>
      </c>
    </row>
    <row r="96" spans="1:7" x14ac:dyDescent="0.2">
      <c r="A96" t="s">
        <v>68</v>
      </c>
      <c r="B96" t="s">
        <v>49</v>
      </c>
      <c r="C96" s="92" t="s">
        <v>84</v>
      </c>
      <c r="D96" t="s">
        <v>78</v>
      </c>
      <c r="E96" s="92">
        <v>152600</v>
      </c>
      <c r="F96" s="92">
        <v>210200</v>
      </c>
      <c r="G96" s="92">
        <v>362800</v>
      </c>
    </row>
    <row r="97" spans="1:9" x14ac:dyDescent="0.2">
      <c r="A97" t="s">
        <v>74</v>
      </c>
      <c r="B97" t="s">
        <v>49</v>
      </c>
      <c r="C97" s="92" t="s">
        <v>84</v>
      </c>
      <c r="D97" t="s">
        <v>78</v>
      </c>
      <c r="E97" s="43">
        <v>165227.99</v>
      </c>
      <c r="F97" s="43">
        <v>198808</v>
      </c>
      <c r="G97" s="43">
        <v>364036.33999999997</v>
      </c>
    </row>
    <row r="98" spans="1:9" x14ac:dyDescent="0.2">
      <c r="A98" t="s">
        <v>2</v>
      </c>
      <c r="B98" t="s">
        <v>47</v>
      </c>
      <c r="C98" s="92" t="s">
        <v>85</v>
      </c>
      <c r="D98" t="s">
        <v>76</v>
      </c>
      <c r="E98">
        <v>0</v>
      </c>
      <c r="F98" s="157">
        <v>338439</v>
      </c>
      <c r="G98" s="157">
        <v>338439</v>
      </c>
      <c r="H98" s="158"/>
      <c r="I98" s="93"/>
    </row>
    <row r="99" spans="1:9" x14ac:dyDescent="0.2">
      <c r="A99" t="s">
        <v>3</v>
      </c>
      <c r="B99" t="s">
        <v>47</v>
      </c>
      <c r="C99" s="92" t="s">
        <v>85</v>
      </c>
      <c r="D99" t="s">
        <v>76</v>
      </c>
      <c r="E99">
        <v>0</v>
      </c>
      <c r="F99" s="157">
        <v>386709</v>
      </c>
      <c r="G99" s="157">
        <v>386709</v>
      </c>
    </row>
    <row r="100" spans="1:9" x14ac:dyDescent="0.2">
      <c r="A100" t="s">
        <v>4</v>
      </c>
      <c r="B100" t="s">
        <v>47</v>
      </c>
      <c r="C100" s="92" t="s">
        <v>85</v>
      </c>
      <c r="D100" t="s">
        <v>76</v>
      </c>
      <c r="E100">
        <v>0</v>
      </c>
      <c r="F100" s="157">
        <v>396131</v>
      </c>
      <c r="G100" s="157">
        <v>396131</v>
      </c>
      <c r="H100" s="158"/>
    </row>
    <row r="101" spans="1:9" x14ac:dyDescent="0.2">
      <c r="A101" t="s">
        <v>19</v>
      </c>
      <c r="B101" t="s">
        <v>47</v>
      </c>
      <c r="C101" s="92" t="s">
        <v>85</v>
      </c>
      <c r="D101" t="s">
        <v>76</v>
      </c>
      <c r="E101">
        <v>0</v>
      </c>
      <c r="F101" s="157">
        <v>381476</v>
      </c>
      <c r="G101" s="157">
        <v>381476</v>
      </c>
    </row>
    <row r="102" spans="1:9" x14ac:dyDescent="0.2">
      <c r="A102" t="s">
        <v>68</v>
      </c>
      <c r="B102" t="s">
        <v>47</v>
      </c>
      <c r="C102" s="92" t="s">
        <v>85</v>
      </c>
      <c r="D102" t="s">
        <v>76</v>
      </c>
      <c r="E102">
        <v>0</v>
      </c>
      <c r="F102" s="157">
        <v>353307</v>
      </c>
      <c r="G102" s="157">
        <v>353307</v>
      </c>
    </row>
    <row r="103" spans="1:9" x14ac:dyDescent="0.2">
      <c r="A103" s="92" t="s">
        <v>74</v>
      </c>
      <c r="B103" s="92" t="s">
        <v>47</v>
      </c>
      <c r="C103" s="92" t="s">
        <v>85</v>
      </c>
      <c r="D103" s="92" t="s">
        <v>75</v>
      </c>
      <c r="E103" s="43">
        <v>0</v>
      </c>
      <c r="F103">
        <v>373343.17</v>
      </c>
      <c r="G103" s="92">
        <v>373343.17</v>
      </c>
    </row>
    <row r="104" spans="1:9" x14ac:dyDescent="0.2">
      <c r="A104" s="92" t="s">
        <v>2</v>
      </c>
      <c r="B104" s="92" t="s">
        <v>47</v>
      </c>
      <c r="C104" s="92" t="s">
        <v>86</v>
      </c>
      <c r="D104" s="92" t="s">
        <v>76</v>
      </c>
      <c r="E104" s="157">
        <v>138524</v>
      </c>
      <c r="F104" s="157">
        <v>102642</v>
      </c>
      <c r="G104" s="157">
        <v>241166</v>
      </c>
      <c r="H104" s="158"/>
      <c r="I104" s="93"/>
    </row>
    <row r="105" spans="1:9" x14ac:dyDescent="0.2">
      <c r="A105" s="92" t="s">
        <v>3</v>
      </c>
      <c r="B105" s="92" t="s">
        <v>47</v>
      </c>
      <c r="C105" s="92" t="s">
        <v>86</v>
      </c>
      <c r="D105" s="92" t="s">
        <v>76</v>
      </c>
      <c r="E105" s="157">
        <v>98811</v>
      </c>
      <c r="F105" s="157">
        <v>88859</v>
      </c>
      <c r="G105" s="157">
        <v>187670</v>
      </c>
    </row>
    <row r="106" spans="1:9" x14ac:dyDescent="0.2">
      <c r="A106" s="92" t="s">
        <v>4</v>
      </c>
      <c r="B106" s="92" t="s">
        <v>47</v>
      </c>
      <c r="C106" s="92" t="s">
        <v>86</v>
      </c>
      <c r="D106" s="92" t="s">
        <v>76</v>
      </c>
      <c r="E106" s="157">
        <v>100789</v>
      </c>
      <c r="F106" s="157">
        <v>86978</v>
      </c>
      <c r="G106" s="157">
        <v>187767</v>
      </c>
      <c r="H106" s="158"/>
    </row>
    <row r="107" spans="1:9" x14ac:dyDescent="0.2">
      <c r="A107" s="92" t="s">
        <v>19</v>
      </c>
      <c r="B107" s="92" t="s">
        <v>47</v>
      </c>
      <c r="C107" s="92" t="s">
        <v>86</v>
      </c>
      <c r="D107" s="92" t="s">
        <v>76</v>
      </c>
      <c r="E107" s="157">
        <v>78138</v>
      </c>
      <c r="F107" s="157">
        <v>97533</v>
      </c>
      <c r="G107" s="157">
        <v>175671</v>
      </c>
    </row>
    <row r="108" spans="1:9" x14ac:dyDescent="0.2">
      <c r="A108" s="92" t="s">
        <v>68</v>
      </c>
      <c r="B108" s="92" t="s">
        <v>47</v>
      </c>
      <c r="C108" s="92" t="s">
        <v>86</v>
      </c>
      <c r="D108" s="92" t="s">
        <v>76</v>
      </c>
      <c r="E108" s="157">
        <v>87807</v>
      </c>
      <c r="F108" s="157">
        <v>110477</v>
      </c>
      <c r="G108" s="157">
        <v>198283</v>
      </c>
    </row>
    <row r="109" spans="1:9" x14ac:dyDescent="0.2">
      <c r="A109" s="92" t="s">
        <v>74</v>
      </c>
      <c r="B109" s="92" t="s">
        <v>47</v>
      </c>
      <c r="C109" s="92" t="s">
        <v>86</v>
      </c>
      <c r="D109" s="92" t="s">
        <v>75</v>
      </c>
      <c r="E109" s="43">
        <v>83904.29610287142</v>
      </c>
      <c r="F109" s="43">
        <v>100955.70389712858</v>
      </c>
      <c r="G109">
        <v>184860</v>
      </c>
    </row>
    <row r="110" spans="1:9" x14ac:dyDescent="0.2">
      <c r="A110" s="92" t="s">
        <v>2</v>
      </c>
      <c r="B110" s="92" t="s">
        <v>47</v>
      </c>
      <c r="C110" s="92" t="s">
        <v>87</v>
      </c>
      <c r="D110" s="92" t="s">
        <v>76</v>
      </c>
      <c r="E110" s="157">
        <v>128398</v>
      </c>
      <c r="F110" s="157">
        <v>31165</v>
      </c>
      <c r="G110" s="157">
        <v>159563</v>
      </c>
      <c r="H110" s="158"/>
      <c r="I110" s="93"/>
    </row>
    <row r="111" spans="1:9" x14ac:dyDescent="0.2">
      <c r="A111" s="92" t="s">
        <v>3</v>
      </c>
      <c r="B111" s="92" t="s">
        <v>47</v>
      </c>
      <c r="C111" s="92" t="s">
        <v>87</v>
      </c>
      <c r="D111" s="92" t="s">
        <v>76</v>
      </c>
      <c r="E111" s="157">
        <v>123786</v>
      </c>
      <c r="F111" s="157">
        <v>30672</v>
      </c>
      <c r="G111" s="157">
        <v>154458</v>
      </c>
    </row>
    <row r="112" spans="1:9" x14ac:dyDescent="0.2">
      <c r="A112" s="92" t="s">
        <v>4</v>
      </c>
      <c r="B112" s="92" t="s">
        <v>47</v>
      </c>
      <c r="C112" s="92" t="s">
        <v>87</v>
      </c>
      <c r="D112" s="92" t="s">
        <v>76</v>
      </c>
      <c r="E112" s="157">
        <v>129220</v>
      </c>
      <c r="F112" s="157">
        <v>26084</v>
      </c>
      <c r="G112" s="157">
        <v>155304</v>
      </c>
      <c r="H112" s="158"/>
    </row>
    <row r="113" spans="1:9" x14ac:dyDescent="0.2">
      <c r="A113" s="92" t="s">
        <v>19</v>
      </c>
      <c r="B113" s="92" t="s">
        <v>47</v>
      </c>
      <c r="C113" s="92" t="s">
        <v>87</v>
      </c>
      <c r="D113" s="92" t="s">
        <v>76</v>
      </c>
      <c r="E113" s="157">
        <v>159829</v>
      </c>
      <c r="F113" s="157">
        <v>27514</v>
      </c>
      <c r="G113" s="157">
        <v>187343</v>
      </c>
    </row>
    <row r="114" spans="1:9" x14ac:dyDescent="0.2">
      <c r="A114" s="92" t="s">
        <v>68</v>
      </c>
      <c r="B114" s="92" t="s">
        <v>47</v>
      </c>
      <c r="C114" s="92" t="s">
        <v>87</v>
      </c>
      <c r="D114" s="92" t="s">
        <v>76</v>
      </c>
      <c r="E114" s="157">
        <v>156926</v>
      </c>
      <c r="F114" s="157">
        <v>27508</v>
      </c>
      <c r="G114" s="157">
        <v>184434</v>
      </c>
    </row>
    <row r="115" spans="1:9" x14ac:dyDescent="0.2">
      <c r="A115" s="92" t="s">
        <v>74</v>
      </c>
      <c r="B115" s="92" t="s">
        <v>47</v>
      </c>
      <c r="C115" s="92" t="s">
        <v>87</v>
      </c>
      <c r="D115" s="92" t="s">
        <v>75</v>
      </c>
      <c r="E115">
        <v>164694</v>
      </c>
      <c r="F115">
        <v>32171</v>
      </c>
      <c r="G115">
        <v>196865</v>
      </c>
    </row>
    <row r="116" spans="1:9" x14ac:dyDescent="0.2">
      <c r="A116" s="92" t="s">
        <v>2</v>
      </c>
      <c r="B116" s="92" t="s">
        <v>47</v>
      </c>
      <c r="C116" s="92" t="s">
        <v>88</v>
      </c>
      <c r="D116" s="92" t="s">
        <v>76</v>
      </c>
      <c r="E116" s="157">
        <v>8804</v>
      </c>
      <c r="F116">
        <v>881</v>
      </c>
      <c r="G116" s="157">
        <v>9685</v>
      </c>
      <c r="H116" s="158"/>
      <c r="I116" s="93"/>
    </row>
    <row r="117" spans="1:9" x14ac:dyDescent="0.2">
      <c r="A117" s="92" t="s">
        <v>3</v>
      </c>
      <c r="B117" s="92" t="s">
        <v>47</v>
      </c>
      <c r="C117" s="92" t="s">
        <v>88</v>
      </c>
      <c r="D117" s="92" t="s">
        <v>76</v>
      </c>
      <c r="E117" s="157">
        <v>8162</v>
      </c>
      <c r="F117" s="157">
        <v>1346</v>
      </c>
      <c r="G117" s="157">
        <v>9508</v>
      </c>
    </row>
    <row r="118" spans="1:9" x14ac:dyDescent="0.2">
      <c r="A118" s="92" t="s">
        <v>4</v>
      </c>
      <c r="B118" s="92" t="s">
        <v>47</v>
      </c>
      <c r="C118" s="92" t="s">
        <v>88</v>
      </c>
      <c r="D118" s="92" t="s">
        <v>76</v>
      </c>
      <c r="E118" s="157">
        <v>9177</v>
      </c>
      <c r="F118" s="157">
        <v>1258</v>
      </c>
      <c r="G118" s="157">
        <v>10435</v>
      </c>
      <c r="H118" s="158"/>
    </row>
    <row r="119" spans="1:9" x14ac:dyDescent="0.2">
      <c r="A119" s="92" t="s">
        <v>19</v>
      </c>
      <c r="B119" s="92" t="s">
        <v>47</v>
      </c>
      <c r="C119" s="92" t="s">
        <v>88</v>
      </c>
      <c r="D119" s="92" t="s">
        <v>76</v>
      </c>
      <c r="E119" s="157">
        <v>23540</v>
      </c>
      <c r="F119" s="157">
        <v>3650</v>
      </c>
      <c r="G119" s="157">
        <v>27190</v>
      </c>
    </row>
    <row r="120" spans="1:9" x14ac:dyDescent="0.2">
      <c r="A120" s="92" t="s">
        <v>68</v>
      </c>
      <c r="B120" s="92" t="s">
        <v>47</v>
      </c>
      <c r="C120" s="92" t="s">
        <v>88</v>
      </c>
      <c r="D120" s="92" t="s">
        <v>76</v>
      </c>
      <c r="E120" s="157">
        <v>27681</v>
      </c>
      <c r="F120" s="157">
        <v>2400</v>
      </c>
      <c r="G120" s="157">
        <v>30081</v>
      </c>
    </row>
    <row r="121" spans="1:9" x14ac:dyDescent="0.2">
      <c r="A121" s="92" t="s">
        <v>74</v>
      </c>
      <c r="B121" s="92" t="s">
        <v>47</v>
      </c>
      <c r="C121" s="92" t="s">
        <v>88</v>
      </c>
      <c r="D121" s="92" t="s">
        <v>75</v>
      </c>
      <c r="E121">
        <v>39126</v>
      </c>
      <c r="F121">
        <v>2151</v>
      </c>
      <c r="G121">
        <v>41277</v>
      </c>
    </row>
    <row r="122" spans="1:9" x14ac:dyDescent="0.2">
      <c r="A122" s="92" t="s">
        <v>74</v>
      </c>
      <c r="B122" s="92" t="s">
        <v>47</v>
      </c>
      <c r="C122" s="92" t="s">
        <v>89</v>
      </c>
      <c r="D122" s="92" t="s">
        <v>75</v>
      </c>
      <c r="E122">
        <v>2019</v>
      </c>
      <c r="F122">
        <v>0</v>
      </c>
      <c r="G122">
        <v>2019</v>
      </c>
    </row>
    <row r="123" spans="1:9" x14ac:dyDescent="0.2">
      <c r="A123" t="s">
        <v>2</v>
      </c>
      <c r="B123" t="s">
        <v>48</v>
      </c>
      <c r="C123" s="92" t="s">
        <v>90</v>
      </c>
      <c r="D123" t="s">
        <v>76</v>
      </c>
      <c r="E123" s="157">
        <v>52547</v>
      </c>
      <c r="F123" s="157">
        <v>47</v>
      </c>
      <c r="G123" s="157">
        <v>52594</v>
      </c>
      <c r="H123" s="158"/>
      <c r="I123" s="93"/>
    </row>
    <row r="124" spans="1:9" x14ac:dyDescent="0.2">
      <c r="A124" t="s">
        <v>3</v>
      </c>
      <c r="B124" t="s">
        <v>48</v>
      </c>
      <c r="C124" s="92" t="s">
        <v>90</v>
      </c>
      <c r="D124" t="s">
        <v>76</v>
      </c>
      <c r="E124" s="157">
        <v>48740</v>
      </c>
      <c r="F124" s="157">
        <v>2836</v>
      </c>
      <c r="G124" s="157">
        <v>51576</v>
      </c>
    </row>
    <row r="125" spans="1:9" x14ac:dyDescent="0.2">
      <c r="A125" t="s">
        <v>4</v>
      </c>
      <c r="B125" t="s">
        <v>48</v>
      </c>
      <c r="C125" s="92" t="s">
        <v>90</v>
      </c>
      <c r="D125" t="s">
        <v>76</v>
      </c>
      <c r="E125" s="157">
        <v>48201</v>
      </c>
      <c r="F125" s="157">
        <v>1930</v>
      </c>
      <c r="G125" s="157">
        <v>50131</v>
      </c>
      <c r="H125" s="158"/>
    </row>
    <row r="126" spans="1:9" x14ac:dyDescent="0.2">
      <c r="A126" t="s">
        <v>19</v>
      </c>
      <c r="B126" t="s">
        <v>48</v>
      </c>
      <c r="C126" s="92" t="s">
        <v>90</v>
      </c>
      <c r="D126" t="s">
        <v>76</v>
      </c>
      <c r="E126" s="157">
        <v>46599</v>
      </c>
      <c r="F126" s="157">
        <v>4</v>
      </c>
      <c r="G126" s="157">
        <v>46603</v>
      </c>
    </row>
    <row r="127" spans="1:9" x14ac:dyDescent="0.2">
      <c r="A127" t="s">
        <v>68</v>
      </c>
      <c r="B127" t="s">
        <v>48</v>
      </c>
      <c r="C127" s="92" t="s">
        <v>90</v>
      </c>
      <c r="D127" t="s">
        <v>76</v>
      </c>
      <c r="E127" s="157">
        <v>51041</v>
      </c>
      <c r="F127" s="157">
        <v>6</v>
      </c>
      <c r="G127" s="157">
        <v>51047</v>
      </c>
    </row>
    <row r="128" spans="1:9" x14ac:dyDescent="0.2">
      <c r="A128" t="s">
        <v>74</v>
      </c>
      <c r="B128" t="s">
        <v>48</v>
      </c>
      <c r="C128" s="92" t="s">
        <v>90</v>
      </c>
      <c r="D128" t="s">
        <v>75</v>
      </c>
      <c r="E128">
        <v>50255.96</v>
      </c>
      <c r="F128">
        <v>0</v>
      </c>
      <c r="G128">
        <v>50255.96</v>
      </c>
    </row>
    <row r="129" spans="1:9" x14ac:dyDescent="0.2">
      <c r="A129" s="92" t="s">
        <v>2</v>
      </c>
      <c r="B129" s="92" t="s">
        <v>48</v>
      </c>
      <c r="C129" s="92" t="s">
        <v>91</v>
      </c>
      <c r="D129" s="92" t="s">
        <v>76</v>
      </c>
      <c r="E129" s="157">
        <v>3976</v>
      </c>
      <c r="F129" s="157">
        <v>66247</v>
      </c>
      <c r="G129" s="157">
        <v>70223</v>
      </c>
      <c r="H129" s="158"/>
      <c r="I129" s="93"/>
    </row>
    <row r="130" spans="1:9" x14ac:dyDescent="0.2">
      <c r="A130" s="92" t="s">
        <v>3</v>
      </c>
      <c r="B130" s="92" t="s">
        <v>48</v>
      </c>
      <c r="C130" s="92" t="s">
        <v>91</v>
      </c>
      <c r="D130" s="92" t="s">
        <v>76</v>
      </c>
      <c r="E130" s="157">
        <v>3643</v>
      </c>
      <c r="F130" s="157">
        <v>67105</v>
      </c>
      <c r="G130" s="157">
        <v>70748</v>
      </c>
    </row>
    <row r="131" spans="1:9" x14ac:dyDescent="0.2">
      <c r="A131" s="92" t="s">
        <v>4</v>
      </c>
      <c r="B131" s="92" t="s">
        <v>48</v>
      </c>
      <c r="C131" s="92" t="s">
        <v>91</v>
      </c>
      <c r="D131" s="92" t="s">
        <v>76</v>
      </c>
      <c r="E131" s="157">
        <v>7925</v>
      </c>
      <c r="F131" s="157">
        <v>60592</v>
      </c>
      <c r="G131" s="157">
        <v>68517</v>
      </c>
      <c r="H131" s="158"/>
    </row>
    <row r="132" spans="1:9" x14ac:dyDescent="0.2">
      <c r="A132" s="92" t="s">
        <v>19</v>
      </c>
      <c r="B132" s="92" t="s">
        <v>48</v>
      </c>
      <c r="C132" s="92" t="s">
        <v>91</v>
      </c>
      <c r="D132" s="92" t="s">
        <v>76</v>
      </c>
      <c r="E132" s="157">
        <v>4056</v>
      </c>
      <c r="F132" s="157">
        <v>60320</v>
      </c>
      <c r="G132" s="157">
        <v>64376</v>
      </c>
    </row>
    <row r="133" spans="1:9" x14ac:dyDescent="0.2">
      <c r="A133" s="92" t="s">
        <v>68</v>
      </c>
      <c r="B133" s="92" t="s">
        <v>48</v>
      </c>
      <c r="C133" s="92" t="s">
        <v>91</v>
      </c>
      <c r="D133" s="92" t="s">
        <v>76</v>
      </c>
      <c r="E133" s="157">
        <v>10385</v>
      </c>
      <c r="F133" s="157">
        <v>45961</v>
      </c>
      <c r="G133" s="157">
        <v>56346</v>
      </c>
    </row>
    <row r="134" spans="1:9" x14ac:dyDescent="0.2">
      <c r="A134" s="92" t="s">
        <v>74</v>
      </c>
      <c r="B134" s="92" t="s">
        <v>48</v>
      </c>
      <c r="C134" s="92" t="s">
        <v>91</v>
      </c>
      <c r="D134" s="92" t="s">
        <v>75</v>
      </c>
      <c r="E134">
        <v>12868.17</v>
      </c>
      <c r="F134">
        <v>47956.01</v>
      </c>
      <c r="G134">
        <v>60824.18</v>
      </c>
    </row>
  </sheetData>
  <autoFilter ref="A1:G134"/>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Metadata</vt:lpstr>
      <vt:lpstr>DFS 5 By Region</vt:lpstr>
      <vt:lpstr>DFS 6 By Service</vt:lpstr>
      <vt:lpstr>DFS 7 Per Hhold &amp; cap</vt:lpstr>
      <vt:lpstr>DFS 8 Services provided </vt:lpstr>
      <vt:lpstr>Flat database</vt:lpstr>
    </vt:vector>
  </TitlesOfParts>
  <Company>Department of Environment and Conservation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Wyland, Julie</dc:creator>
  <cp:lastModifiedBy>Julie Wyland</cp:lastModifiedBy>
  <cp:lastPrinted>2017-03-21T05:47:33Z</cp:lastPrinted>
  <dcterms:created xsi:type="dcterms:W3CDTF">2016-04-19T08:22:12Z</dcterms:created>
  <dcterms:modified xsi:type="dcterms:W3CDTF">2020-03-02T23:59:26Z</dcterms:modified>
</cp:coreProperties>
</file>